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 activeTab="1"/>
  </bookViews>
  <sheets>
    <sheet name="Computation" sheetId="1" r:id="rId1"/>
    <sheet name="Salary Details" sheetId="2" r:id="rId2"/>
  </sheets>
  <definedNames>
    <definedName name="_xlnm.Print_Area" localSheetId="0">Computation!$A$1:$H$54</definedName>
    <definedName name="_xlnm.Print_Area" localSheetId="1">'Salary Details'!$A$1:$O$39</definedName>
  </definedNames>
  <calcPr calcId="124519"/>
</workbook>
</file>

<file path=xl/calcChain.xml><?xml version="1.0" encoding="utf-8"?>
<calcChain xmlns="http://schemas.openxmlformats.org/spreadsheetml/2006/main">
  <c r="D38" i="1"/>
  <c r="C12" i="2"/>
  <c r="N4"/>
  <c r="N5" s="1"/>
  <c r="N6" s="1"/>
  <c r="N7" s="1"/>
  <c r="N8" s="1"/>
  <c r="N9" s="1"/>
  <c r="N10" s="1"/>
  <c r="N11" s="1"/>
  <c r="J4"/>
  <c r="J5" s="1"/>
  <c r="J7" s="1"/>
  <c r="J8" s="1"/>
  <c r="J9" s="1"/>
  <c r="J10" s="1"/>
  <c r="J11" s="1"/>
  <c r="J12" s="1"/>
  <c r="J13" s="1"/>
  <c r="J14" s="1"/>
  <c r="J20" l="1"/>
  <c r="F38" i="1" l="1"/>
  <c r="C4" i="2" l="1"/>
  <c r="C5" s="1"/>
  <c r="C6" s="1"/>
  <c r="C7" s="1"/>
  <c r="C8" s="1"/>
  <c r="C9" s="1"/>
  <c r="C10" s="1"/>
  <c r="C11" s="1"/>
  <c r="C13" s="1"/>
  <c r="C14" s="1"/>
  <c r="D15"/>
  <c r="E4"/>
  <c r="E5" s="1"/>
  <c r="D4"/>
  <c r="D5" s="1"/>
  <c r="D6" s="1"/>
  <c r="L4"/>
  <c r="L5" s="1"/>
  <c r="K4"/>
  <c r="K5" s="1"/>
  <c r="D16"/>
  <c r="M4"/>
  <c r="M5" s="1"/>
  <c r="I4"/>
  <c r="I5" s="1"/>
  <c r="H4"/>
  <c r="G4"/>
  <c r="G5" s="1"/>
  <c r="G6" s="1"/>
  <c r="F4"/>
  <c r="F5" s="1"/>
  <c r="H5" l="1"/>
  <c r="H6" s="1"/>
  <c r="H7" s="1"/>
  <c r="H8" s="1"/>
  <c r="H9" s="1"/>
  <c r="H10" s="1"/>
  <c r="H11" s="1"/>
  <c r="H12" s="1"/>
  <c r="H13" s="1"/>
  <c r="H14" s="1"/>
  <c r="E6"/>
  <c r="E7" s="1"/>
  <c r="E8" s="1"/>
  <c r="E9" s="1"/>
  <c r="E10" s="1"/>
  <c r="E11" s="1"/>
  <c r="E12" s="1"/>
  <c r="E13" s="1"/>
  <c r="E14" s="1"/>
  <c r="M6"/>
  <c r="M7" s="1"/>
  <c r="M8" s="1"/>
  <c r="M9" s="1"/>
  <c r="M10" s="1"/>
  <c r="M11" s="1"/>
  <c r="M12" s="1"/>
  <c r="M13" s="1"/>
  <c r="M14" s="1"/>
  <c r="N20"/>
  <c r="C20"/>
  <c r="L6"/>
  <c r="L7" s="1"/>
  <c r="K6"/>
  <c r="K7" s="1"/>
  <c r="K8" s="1"/>
  <c r="K9" s="1"/>
  <c r="K10" s="1"/>
  <c r="K11" s="1"/>
  <c r="K12" s="1"/>
  <c r="K13" s="1"/>
  <c r="K14" s="1"/>
  <c r="K20" s="1"/>
  <c r="F32" i="1" s="1"/>
  <c r="I6" i="2"/>
  <c r="I7" s="1"/>
  <c r="I8" s="1"/>
  <c r="I9" s="1"/>
  <c r="I10" s="1"/>
  <c r="I11" s="1"/>
  <c r="I12" s="1"/>
  <c r="I13" s="1"/>
  <c r="I14" s="1"/>
  <c r="G7"/>
  <c r="G8" s="1"/>
  <c r="G9" s="1"/>
  <c r="G10" s="1"/>
  <c r="G11" s="1"/>
  <c r="G12" s="1"/>
  <c r="G13" s="1"/>
  <c r="G14" s="1"/>
  <c r="F6"/>
  <c r="F7" s="1"/>
  <c r="F8" s="1"/>
  <c r="F9" s="1"/>
  <c r="F10" s="1"/>
  <c r="F11" s="1"/>
  <c r="F12" s="1"/>
  <c r="F13" s="1"/>
  <c r="F14" s="1"/>
  <c r="D7"/>
  <c r="D8" s="1"/>
  <c r="D9" s="1"/>
  <c r="D10" s="1"/>
  <c r="D11" s="1"/>
  <c r="D12" s="1"/>
  <c r="D13" s="1"/>
  <c r="D14" s="1"/>
  <c r="H20" l="1"/>
  <c r="F25" i="1" s="1"/>
  <c r="L8" i="2"/>
  <c r="L9" s="1"/>
  <c r="L10" s="1"/>
  <c r="L11" s="1"/>
  <c r="L12" s="1"/>
  <c r="L13" s="1"/>
  <c r="L14" s="1"/>
  <c r="F51" i="1"/>
  <c r="E20" i="2"/>
  <c r="F22" i="1" s="1"/>
  <c r="M20" i="2"/>
  <c r="I20"/>
  <c r="F26" i="1" s="1"/>
  <c r="G20" i="2"/>
  <c r="F24" i="1" s="1"/>
  <c r="F20" i="2"/>
  <c r="F23" i="1" s="1"/>
  <c r="D20" i="2"/>
  <c r="F21" i="1" s="1"/>
  <c r="L20" i="2" l="1"/>
  <c r="F33" i="1"/>
  <c r="C33"/>
  <c r="F10" l="1"/>
  <c r="F12" s="1"/>
  <c r="F14" s="1"/>
  <c r="F19" s="1"/>
  <c r="F36"/>
  <c r="F35"/>
  <c r="F44" s="1"/>
  <c r="F45" l="1"/>
  <c r="F46" s="1"/>
  <c r="F47" l="1"/>
  <c r="F49" s="1"/>
  <c r="F48" l="1"/>
  <c r="F50"/>
  <c r="F52" l="1"/>
  <c r="F53" s="1"/>
  <c r="F54" s="1"/>
</calcChain>
</file>

<file path=xl/sharedStrings.xml><?xml version="1.0" encoding="utf-8"?>
<sst xmlns="http://schemas.openxmlformats.org/spreadsheetml/2006/main" count="114" uniqueCount="109">
  <si>
    <t>1.Provident Fund</t>
  </si>
  <si>
    <t>2.LIC</t>
  </si>
  <si>
    <t>3.GIS</t>
  </si>
  <si>
    <t>4.SWF</t>
  </si>
  <si>
    <t>5.FBS</t>
  </si>
  <si>
    <t>7.HBA Principal</t>
  </si>
  <si>
    <t>8.Tuition Fee</t>
  </si>
  <si>
    <t>6.SLI</t>
  </si>
  <si>
    <t>Total</t>
  </si>
  <si>
    <t>Tax on Total Income</t>
  </si>
  <si>
    <t>Balance ((1)-(2))</t>
  </si>
  <si>
    <t xml:space="preserve">Profession Tax paid </t>
  </si>
  <si>
    <t>Net Salary Income ((3)-(4))</t>
  </si>
  <si>
    <t>Gross Total Income</t>
  </si>
  <si>
    <t>P F No.</t>
  </si>
  <si>
    <t>PAN</t>
  </si>
  <si>
    <t>Mobile No</t>
  </si>
  <si>
    <t>Income Details</t>
  </si>
  <si>
    <t>Employee Details</t>
  </si>
  <si>
    <t>11.Contribution to Pension Fund(80CCC)</t>
  </si>
  <si>
    <t>Month</t>
  </si>
  <si>
    <t>PFS</t>
  </si>
  <si>
    <t>LIC</t>
  </si>
  <si>
    <t>GIS</t>
  </si>
  <si>
    <t>SWF</t>
  </si>
  <si>
    <t>FBS</t>
  </si>
  <si>
    <t>SLI</t>
  </si>
  <si>
    <t>HBA</t>
  </si>
  <si>
    <t>D A Arrear-1</t>
  </si>
  <si>
    <t>D A Arrear-2</t>
  </si>
  <si>
    <t>Sl.No</t>
  </si>
  <si>
    <t>Name of Institution</t>
  </si>
  <si>
    <t>Income &amp; Savings Details</t>
  </si>
  <si>
    <t>Taxable Income</t>
  </si>
  <si>
    <t>Nil</t>
  </si>
  <si>
    <t>Signature</t>
  </si>
  <si>
    <t>Amount Rs.</t>
  </si>
  <si>
    <t>No.</t>
  </si>
  <si>
    <t>Particulars</t>
  </si>
  <si>
    <t>Details of Institutions from which HBA is availed</t>
  </si>
  <si>
    <t>Declaration</t>
  </si>
  <si>
    <t>TDS</t>
  </si>
  <si>
    <t xml:space="preserve">MAHATMA GANDHI UNIVERSITY </t>
  </si>
  <si>
    <t>9.NSC/ULIP/PLI /etc</t>
  </si>
  <si>
    <t>10.Others -Specify (GPAIS)</t>
  </si>
  <si>
    <t>1.Income from House property (interest on HBA is negative income). [Provide Names &amp; PAN of Institutions in page No.2, Max Rs.30,000 before 1.4.1999 or 2 Lakh. Sec 24(b)]</t>
  </si>
  <si>
    <t xml:space="preserve">2.Other Sources Income (Interest , Family Pension etc) </t>
  </si>
  <si>
    <t>Upto Rs.2,50,000</t>
  </si>
  <si>
    <t>Rs.12,500+20 % of (T I -5,00,000)</t>
  </si>
  <si>
    <t>Rs.1,12,500 +30 % ( T I-1000000)</t>
  </si>
  <si>
    <t>Tax Payable (13-14)</t>
  </si>
  <si>
    <t>Health and Educational Cess [4% of (15)]</t>
  </si>
  <si>
    <t>Total Tax Payable [(15+16]</t>
  </si>
  <si>
    <t>Tax Rate</t>
  </si>
  <si>
    <t>Balance Tax to be deducted [(17)-(18)]</t>
  </si>
  <si>
    <t>Date :</t>
  </si>
  <si>
    <r>
      <rPr>
        <b/>
        <sz val="8"/>
        <color indexed="8"/>
        <rFont val="Times New Roman"/>
        <family val="1"/>
      </rPr>
      <t>(d) 80-DDD</t>
    </r>
    <r>
      <rPr>
        <sz val="8"/>
        <color indexed="8"/>
        <rFont val="Times New Roman"/>
        <family val="1"/>
      </rPr>
      <t xml:space="preserve"> :- Expense on treatment of mentally or physically handicapped dependents (Max. Rs.75,000/1,25,000 for severe disability)</t>
    </r>
  </si>
  <si>
    <r>
      <rPr>
        <b/>
        <sz val="8"/>
        <color indexed="8"/>
        <rFont val="Times New Roman"/>
        <family val="1"/>
      </rPr>
      <t>(f) 80-E</t>
    </r>
    <r>
      <rPr>
        <sz val="8"/>
        <color indexed="8"/>
        <rFont val="Times New Roman"/>
        <family val="1"/>
      </rPr>
      <t xml:space="preserve"> :- Interest on Educational Loan  for higher education for self or dependend children</t>
    </r>
  </si>
  <si>
    <r>
      <rPr>
        <b/>
        <sz val="8"/>
        <color indexed="8"/>
        <rFont val="Times New Roman"/>
        <family val="1"/>
      </rPr>
      <t>(g) 80-G</t>
    </r>
    <r>
      <rPr>
        <sz val="8"/>
        <color indexed="8"/>
        <rFont val="Times New Roman"/>
        <family val="1"/>
      </rPr>
      <t xml:space="preserve"> :- Donations of National Importance and CMDRF only.</t>
    </r>
  </si>
  <si>
    <r>
      <t>5 %(T.I.-250000)</t>
    </r>
    <r>
      <rPr>
        <i/>
        <sz val="9"/>
        <color indexed="8"/>
        <rFont val="Times New Roman"/>
        <family val="1"/>
      </rPr>
      <t xml:space="preserve"> : ( Less Rs.12500 in case T I is less than Rs.500,000)</t>
    </r>
  </si>
  <si>
    <r>
      <rPr>
        <b/>
        <sz val="8"/>
        <color indexed="8"/>
        <rFont val="Times New Roman"/>
        <family val="1"/>
      </rPr>
      <t>(e) 80-DDB</t>
    </r>
    <r>
      <rPr>
        <sz val="8"/>
        <color indexed="8"/>
        <rFont val="Times New Roman"/>
        <family val="1"/>
      </rPr>
      <t xml:space="preserve"> :-  Expenditure on medical treatment of the employee for specified diseases. Actual expenditure or Rs.40000/60000/80000 whicever is less is exempted depending on age</t>
    </r>
  </si>
  <si>
    <t>Admissible Amount u/s 80C</t>
  </si>
  <si>
    <t>12.Contribution to National Pension Scheme-NPS (80CCD (1))</t>
  </si>
  <si>
    <r>
      <rPr>
        <b/>
        <sz val="8"/>
        <color indexed="8"/>
        <rFont val="Times New Roman"/>
        <family val="1"/>
      </rPr>
      <t>(h) 80-U</t>
    </r>
    <r>
      <rPr>
        <sz val="8"/>
        <color indexed="8"/>
        <rFont val="Times New Roman"/>
        <family val="1"/>
      </rPr>
      <t xml:space="preserve"> :- For employee with disability (Rs.75,000 or If &gt;80% disability 1.25 Lakh) - </t>
    </r>
    <r>
      <rPr>
        <b/>
        <sz val="8"/>
        <color indexed="8"/>
        <rFont val="Times New Roman"/>
        <family val="1"/>
      </rPr>
      <t>80TTA</t>
    </r>
  </si>
  <si>
    <t>Less Rebate for the Income upto 5 Lakhs u/s 87 A (Max Rs.12500)</t>
  </si>
  <si>
    <t>Total Income (rounded off to the nearest multiple of 5)[(8-11)]</t>
  </si>
  <si>
    <t xml:space="preserve">Deductions Under Chapter VI-A : A-Deductions under Section 80C </t>
  </si>
  <si>
    <t xml:space="preserve">           I   _________________hereby declare that what is stated above is true to the best of my information and belief.</t>
  </si>
  <si>
    <t>(Please fill up the computation statement according to the instructions in the circular)</t>
  </si>
  <si>
    <t>Less : Standard Deduction</t>
  </si>
  <si>
    <t xml:space="preserve">Less : Relief u/s 89 &amp; I.T. there after </t>
  </si>
  <si>
    <t xml:space="preserve">          NAME                                </t>
  </si>
  <si>
    <t xml:space="preserve">          DESIGNATION                </t>
  </si>
  <si>
    <t xml:space="preserve">          SECTION                           </t>
  </si>
  <si>
    <t>ELS</t>
  </si>
  <si>
    <t>Deductions towards rent paid [Provide Decleration with Names &amp; PAN of Homeowner]</t>
  </si>
  <si>
    <r>
      <rPr>
        <b/>
        <sz val="8"/>
        <color indexed="8"/>
        <rFont val="Times New Roman"/>
        <family val="1"/>
      </rPr>
      <t>(b) 80CCD(2)</t>
    </r>
    <r>
      <rPr>
        <sz val="8"/>
        <color indexed="8"/>
        <rFont val="Times New Roman"/>
        <family val="1"/>
      </rPr>
      <t xml:space="preserve"> :- Contribution to National Pension Scheme-NPS -Employer Contribution [Limited to 10% of Basic + DA]</t>
    </r>
  </si>
  <si>
    <t>B-More deductions under the Provisions of Chapter VIA</t>
  </si>
  <si>
    <t>Statement of Computation of Income Tax - Financial Year 2022-23- Assessment Year 2023-24-FINAL</t>
  </si>
  <si>
    <r>
      <rPr>
        <b/>
        <sz val="8"/>
        <color indexed="8"/>
        <rFont val="Times New Roman"/>
        <family val="1"/>
      </rPr>
      <t>(c) 80-D</t>
    </r>
    <r>
      <rPr>
        <sz val="8"/>
        <color indexed="8"/>
        <rFont val="Times New Roman"/>
        <family val="1"/>
      </rPr>
      <t xml:space="preserve"> :- MEDISEP Premium</t>
    </r>
  </si>
  <si>
    <t>MEDI
SEP</t>
  </si>
  <si>
    <r>
      <rPr>
        <sz val="11"/>
        <color theme="1"/>
        <rFont val="Times New Roman"/>
        <family val="1"/>
      </rPr>
      <t xml:space="preserve">NPS </t>
    </r>
    <r>
      <rPr>
        <sz val="8"/>
        <color theme="1"/>
        <rFont val="Times New Roman"/>
        <family val="1"/>
      </rPr>
      <t xml:space="preserve">
own contribution</t>
    </r>
  </si>
  <si>
    <r>
      <rPr>
        <sz val="11"/>
        <color theme="1"/>
        <rFont val="Times New Roman"/>
        <family val="1"/>
      </rPr>
      <t xml:space="preserve">NPS </t>
    </r>
    <r>
      <rPr>
        <sz val="8"/>
        <color theme="1"/>
        <rFont val="Times New Roman"/>
        <family val="1"/>
      </rPr>
      <t xml:space="preserve">
Employer contribution</t>
    </r>
  </si>
  <si>
    <t>~~~~~Finance Computer Cell ~~~~~ Income Tax Computationn Sheet~~~~~ Final~~~~~Financial Year 2022-2023~~~~~Assessment Year 2023-2024 ~~~~~ Mahatma Gandhi University~~~~~</t>
  </si>
  <si>
    <t>For Office Use Only</t>
  </si>
  <si>
    <t>Above Rs.10,00,001</t>
  </si>
  <si>
    <t>For Office use</t>
  </si>
  <si>
    <r>
      <t xml:space="preserve">Tax already deducted up to </t>
    </r>
    <r>
      <rPr>
        <b/>
        <sz val="9"/>
        <color theme="1"/>
        <rFont val="Times New Roman"/>
        <family val="1"/>
      </rPr>
      <t>November 2022</t>
    </r>
  </si>
  <si>
    <r>
      <t xml:space="preserve">Tax to be deducted per month upto </t>
    </r>
    <r>
      <rPr>
        <b/>
        <sz val="9"/>
        <color theme="1"/>
        <rFont val="Times New Roman"/>
        <family val="1"/>
      </rPr>
      <t>February 2023</t>
    </r>
  </si>
  <si>
    <t>Income Tax Rates for FY 2022-23 - Tax Regime - FA 2019-020 (Old Scheme)</t>
  </si>
  <si>
    <t>Tax Details</t>
  </si>
  <si>
    <t>Cess</t>
  </si>
  <si>
    <t>4 % of I T</t>
  </si>
  <si>
    <t>PR Arrear /Other Arrears</t>
  </si>
  <si>
    <r>
      <rPr>
        <b/>
        <sz val="8"/>
        <color indexed="8"/>
        <rFont val="Times New Roman"/>
        <family val="1"/>
      </rPr>
      <t>(c) 80-D</t>
    </r>
    <r>
      <rPr>
        <sz val="8"/>
        <color indexed="8"/>
        <rFont val="Times New Roman"/>
        <family val="1"/>
      </rPr>
      <t xml:space="preserve"> :- Health Checkup (Max 5000) + Health Insurance (</t>
    </r>
    <r>
      <rPr>
        <b/>
        <sz val="12"/>
        <color indexed="8"/>
        <rFont val="Times New Roman"/>
        <family val="1"/>
      </rPr>
      <t>I</t>
    </r>
    <r>
      <rPr>
        <sz val="8"/>
        <color indexed="8"/>
        <rFont val="Times New Roman"/>
        <family val="1"/>
      </rPr>
      <t xml:space="preserve">ndividual Max 25000 + </t>
    </r>
    <r>
      <rPr>
        <b/>
        <sz val="12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arents  25000 / </t>
    </r>
    <r>
      <rPr>
        <b/>
        <sz val="12"/>
        <color indexed="8"/>
        <rFont val="Times New Roman"/>
        <family val="1"/>
      </rPr>
      <t>S</t>
    </r>
    <r>
      <rPr>
        <sz val="8"/>
        <color indexed="8"/>
        <rFont val="Times New Roman"/>
        <family val="1"/>
      </rPr>
      <t>enior Parents 50000)</t>
    </r>
  </si>
  <si>
    <t>3. Interest from Provident Fund for Contributions Exceeding Rs.500000</t>
  </si>
  <si>
    <t>Rs.2,50,001-Rs.5,00,000</t>
  </si>
  <si>
    <t>Rs.5,00,001-10,00,000</t>
  </si>
  <si>
    <r>
      <t>5 % (T.I.-2,50,000)</t>
    </r>
    <r>
      <rPr>
        <i/>
        <sz val="10"/>
        <color indexed="8"/>
        <rFont val="Times New Roman"/>
        <family val="1"/>
      </rPr>
      <t xml:space="preserve"> :  ( Less Rs.12,500 in case T I is less than Rs.5,00,000)</t>
    </r>
  </si>
  <si>
    <t>Rs.12,500 + 20 % of (T.I -5,00,000)</t>
  </si>
  <si>
    <t>Rs.1,12,500 + 30 % ( T.I-10,00,000)</t>
  </si>
  <si>
    <t>I</t>
  </si>
  <si>
    <t>P</t>
  </si>
  <si>
    <t>S</t>
  </si>
  <si>
    <t>Gross Salary</t>
  </si>
  <si>
    <t>Gross Salary (Including Employer Contribution to NPS for Employee Under NPS)</t>
  </si>
  <si>
    <r>
      <rPr>
        <b/>
        <sz val="8"/>
        <color indexed="8"/>
        <rFont val="Times New Roman"/>
        <family val="1"/>
      </rPr>
      <t>(a) 80CCD(1B)</t>
    </r>
    <r>
      <rPr>
        <sz val="8"/>
        <color indexed="8"/>
        <rFont val="Times New Roman"/>
        <family val="1"/>
      </rPr>
      <t xml:space="preserve"> :-  Contribution to N P S (Max Rs.50,000) ( Over and Above 80C Limit of Rs.1,50,000 for Employees under NPS )</t>
    </r>
  </si>
  <si>
    <t>Total Deductions (9+10)</t>
  </si>
  <si>
    <t>Fest. Allow. / Bonus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</si>
</sst>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10"/>
      <color theme="1"/>
      <name val="Times New Roman"/>
      <family val="1"/>
    </font>
    <font>
      <sz val="11"/>
      <color theme="0"/>
      <name val="Cambria"/>
      <family val="1"/>
      <scheme val="maj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Protection="1"/>
    <xf numFmtId="0" fontId="7" fillId="0" borderId="1" xfId="0" applyFont="1" applyBorder="1" applyProtection="1"/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/>
    </xf>
    <xf numFmtId="0" fontId="4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/>
    <xf numFmtId="0" fontId="5" fillId="0" borderId="0" xfId="0" applyFont="1" applyBorder="1" applyAlignment="1">
      <alignment vertical="center" wrapText="1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Protection="1"/>
    <xf numFmtId="0" fontId="7" fillId="2" borderId="1" xfId="0" applyFont="1" applyFill="1" applyBorder="1" applyProtection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</xf>
    <xf numFmtId="0" fontId="9" fillId="2" borderId="1" xfId="0" applyFont="1" applyFill="1" applyBorder="1" applyProtection="1"/>
    <xf numFmtId="0" fontId="6" fillId="0" borderId="1" xfId="0" applyFont="1" applyBorder="1" applyAlignment="1" applyProtection="1">
      <alignment horizontal="center" vertical="center"/>
    </xf>
    <xf numFmtId="0" fontId="7" fillId="2" borderId="3" xfId="0" applyFont="1" applyFill="1" applyBorder="1" applyAlignment="1">
      <alignment shrinkToFi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7" fontId="5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Protection="1"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/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shrinkToFit="1"/>
    </xf>
    <xf numFmtId="0" fontId="16" fillId="0" borderId="1" xfId="0" applyFont="1" applyBorder="1" applyProtection="1">
      <protection locked="0"/>
    </xf>
    <xf numFmtId="0" fontId="5" fillId="0" borderId="1" xfId="0" applyFont="1" applyFill="1" applyBorder="1"/>
    <xf numFmtId="0" fontId="6" fillId="0" borderId="1" xfId="0" applyFont="1" applyBorder="1" applyAlignment="1" applyProtection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Protection="1"/>
    <xf numFmtId="0" fontId="5" fillId="0" borderId="24" xfId="0" applyFont="1" applyBorder="1"/>
    <xf numFmtId="0" fontId="5" fillId="0" borderId="24" xfId="0" applyFont="1" applyBorder="1" applyAlignment="1">
      <alignment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3" borderId="1" xfId="0" applyFont="1" applyFill="1" applyBorder="1" applyAlignment="1" applyProtection="1"/>
    <xf numFmtId="0" fontId="5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textRotation="90"/>
      <protection locked="0"/>
    </xf>
    <xf numFmtId="0" fontId="5" fillId="0" borderId="1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textRotation="180"/>
      <protection locked="0"/>
    </xf>
    <xf numFmtId="0" fontId="8" fillId="0" borderId="0" xfId="0" applyFont="1" applyAlignment="1" applyProtection="1">
      <alignment horizontal="center" textRotation="90"/>
      <protection locked="0"/>
    </xf>
    <xf numFmtId="0" fontId="23" fillId="0" borderId="2" xfId="0" applyFont="1" applyBorder="1" applyAlignment="1" applyProtection="1">
      <alignment horizontal="left"/>
    </xf>
    <xf numFmtId="0" fontId="23" fillId="0" borderId="15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/>
    </xf>
    <xf numFmtId="0" fontId="7" fillId="0" borderId="2" xfId="0" applyFont="1" applyBorder="1" applyAlignment="1" applyProtection="1"/>
    <xf numFmtId="0" fontId="7" fillId="0" borderId="15" xfId="0" applyFont="1" applyBorder="1" applyAlignment="1" applyProtection="1"/>
    <xf numFmtId="0" fontId="7" fillId="0" borderId="1" xfId="0" applyFont="1" applyBorder="1" applyAlignment="1" applyProtection="1"/>
    <xf numFmtId="0" fontId="15" fillId="0" borderId="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/>
    <xf numFmtId="0" fontId="7" fillId="0" borderId="1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2" fontId="24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9525</xdr:rowOff>
    </xdr:from>
    <xdr:to>
      <xdr:col>6</xdr:col>
      <xdr:colOff>838200</xdr:colOff>
      <xdr:row>1</xdr:row>
      <xdr:rowOff>95251</xdr:rowOff>
    </xdr:to>
    <xdr:sp macro="" textlink="">
      <xdr:nvSpPr>
        <xdr:cNvPr id="3" name="TextBox 2"/>
        <xdr:cNvSpPr txBox="1"/>
      </xdr:nvSpPr>
      <xdr:spPr>
        <a:xfrm>
          <a:off x="5343525" y="9525"/>
          <a:ext cx="1171575" cy="285751"/>
        </a:xfrm>
        <a:prstGeom prst="rect">
          <a:avLst/>
        </a:prstGeom>
        <a:noFill/>
        <a:ln w="1905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50" b="1">
              <a:latin typeface="Bookman Old Style" pitchFamily="18" charset="0"/>
            </a:rPr>
            <a:t>OLD SCHEME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2</xdr:col>
      <xdr:colOff>1009651</xdr:colOff>
      <xdr:row>1</xdr:row>
      <xdr:rowOff>85726</xdr:rowOff>
    </xdr:to>
    <xdr:sp macro="" textlink="">
      <xdr:nvSpPr>
        <xdr:cNvPr id="4" name="TextBox 3"/>
        <xdr:cNvSpPr txBox="1"/>
      </xdr:nvSpPr>
      <xdr:spPr>
        <a:xfrm>
          <a:off x="133350" y="0"/>
          <a:ext cx="1219201" cy="285751"/>
        </a:xfrm>
        <a:prstGeom prst="rect">
          <a:avLst/>
        </a:prstGeom>
        <a:noFill/>
        <a:ln w="1905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50" b="1">
              <a:latin typeface="Bookman Old Style" pitchFamily="18" charset="0"/>
            </a:rPr>
            <a:t>FA 2019-2020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2"/>
  <sheetViews>
    <sheetView workbookViewId="0">
      <selection activeCell="K44" sqref="K44"/>
    </sheetView>
  </sheetViews>
  <sheetFormatPr defaultRowHeight="14.25"/>
  <cols>
    <col min="1" max="1" width="1.5703125" style="4" customWidth="1"/>
    <col min="2" max="2" width="3.5703125" style="6" customWidth="1"/>
    <col min="3" max="3" width="33.28515625" style="1" customWidth="1"/>
    <col min="4" max="4" width="25.42578125" style="1" customWidth="1"/>
    <col min="5" max="5" width="9" style="1" customWidth="1"/>
    <col min="6" max="6" width="12.28515625" style="1" customWidth="1"/>
    <col min="7" max="7" width="13.85546875" style="4" customWidth="1"/>
    <col min="8" max="8" width="1.5703125" style="70" customWidth="1"/>
    <col min="9" max="11" width="9.140625" style="4"/>
    <col min="12" max="12" width="0" style="20" hidden="1" customWidth="1"/>
    <col min="13" max="31" width="9.140625" style="4"/>
    <col min="32" max="16384" width="9.140625" style="1"/>
  </cols>
  <sheetData>
    <row r="1" spans="1:12" ht="15.75">
      <c r="A1" s="72" t="s">
        <v>83</v>
      </c>
      <c r="B1" s="21"/>
      <c r="C1" s="79" t="s">
        <v>42</v>
      </c>
      <c r="D1" s="79"/>
      <c r="E1" s="79"/>
      <c r="F1" s="79"/>
      <c r="G1" s="79"/>
      <c r="H1" s="71" t="s">
        <v>83</v>
      </c>
      <c r="L1" s="20" t="s">
        <v>101</v>
      </c>
    </row>
    <row r="2" spans="1:12" ht="15">
      <c r="A2" s="72"/>
      <c r="B2" s="7"/>
      <c r="C2" s="89" t="s">
        <v>68</v>
      </c>
      <c r="D2" s="89"/>
      <c r="E2" s="89"/>
      <c r="F2" s="89"/>
      <c r="G2" s="20"/>
      <c r="H2" s="71"/>
      <c r="L2" s="20" t="s">
        <v>102</v>
      </c>
    </row>
    <row r="3" spans="1:12" ht="16.5" customHeight="1">
      <c r="A3" s="72"/>
      <c r="B3" s="80" t="s">
        <v>78</v>
      </c>
      <c r="C3" s="81"/>
      <c r="D3" s="81"/>
      <c r="E3" s="81"/>
      <c r="F3" s="81"/>
      <c r="G3" s="82"/>
      <c r="H3" s="71"/>
      <c r="L3" s="20" t="s">
        <v>103</v>
      </c>
    </row>
    <row r="4" spans="1:12" ht="12" customHeight="1">
      <c r="A4" s="72"/>
      <c r="B4" s="83" t="s">
        <v>18</v>
      </c>
      <c r="C4" s="84"/>
      <c r="D4" s="84"/>
      <c r="E4" s="84"/>
      <c r="F4" s="84"/>
      <c r="G4" s="85"/>
      <c r="H4" s="71"/>
    </row>
    <row r="5" spans="1:12">
      <c r="A5" s="72"/>
      <c r="B5" s="86" t="s">
        <v>71</v>
      </c>
      <c r="C5" s="87"/>
      <c r="D5" s="73"/>
      <c r="E5" s="74"/>
      <c r="F5" s="9" t="s">
        <v>14</v>
      </c>
      <c r="G5" s="69"/>
      <c r="H5" s="71"/>
    </row>
    <row r="6" spans="1:12">
      <c r="A6" s="72"/>
      <c r="B6" s="88" t="s">
        <v>72</v>
      </c>
      <c r="C6" s="88"/>
      <c r="D6" s="73"/>
      <c r="E6" s="74"/>
      <c r="F6" s="9" t="s">
        <v>15</v>
      </c>
      <c r="G6" s="69"/>
      <c r="H6" s="71"/>
    </row>
    <row r="7" spans="1:12">
      <c r="A7" s="72"/>
      <c r="B7" s="88" t="s">
        <v>73</v>
      </c>
      <c r="C7" s="88"/>
      <c r="D7" s="73"/>
      <c r="E7" s="74"/>
      <c r="F7" s="9" t="s">
        <v>16</v>
      </c>
      <c r="G7" s="69"/>
      <c r="H7" s="71"/>
    </row>
    <row r="8" spans="1:12">
      <c r="A8" s="72"/>
      <c r="B8" s="105" t="s">
        <v>17</v>
      </c>
      <c r="C8" s="106"/>
      <c r="D8" s="106"/>
      <c r="E8" s="106"/>
      <c r="F8" s="106"/>
      <c r="G8" s="107"/>
      <c r="H8" s="71"/>
    </row>
    <row r="9" spans="1:12">
      <c r="A9" s="72"/>
      <c r="B9" s="11" t="s">
        <v>37</v>
      </c>
      <c r="C9" s="96" t="s">
        <v>38</v>
      </c>
      <c r="D9" s="96"/>
      <c r="E9" s="96"/>
      <c r="F9" s="17" t="s">
        <v>36</v>
      </c>
      <c r="G9" s="145" t="s">
        <v>86</v>
      </c>
      <c r="H9" s="71"/>
    </row>
    <row r="10" spans="1:12">
      <c r="A10" s="72"/>
      <c r="B10" s="11">
        <v>1</v>
      </c>
      <c r="C10" s="75" t="s">
        <v>105</v>
      </c>
      <c r="D10" s="75"/>
      <c r="E10" s="75"/>
      <c r="F10" s="27">
        <f>'Salary Details'!$C$20+'Salary Details'!$L$20</f>
        <v>0</v>
      </c>
      <c r="G10" s="18"/>
      <c r="H10" s="71"/>
    </row>
    <row r="11" spans="1:12">
      <c r="A11" s="72"/>
      <c r="B11" s="11">
        <v>2</v>
      </c>
      <c r="C11" s="75" t="s">
        <v>75</v>
      </c>
      <c r="D11" s="75"/>
      <c r="E11" s="75"/>
      <c r="F11" s="10"/>
      <c r="G11" s="18"/>
      <c r="H11" s="71"/>
    </row>
    <row r="12" spans="1:12">
      <c r="A12" s="72"/>
      <c r="B12" s="11">
        <v>3</v>
      </c>
      <c r="C12" s="75" t="s">
        <v>10</v>
      </c>
      <c r="D12" s="75"/>
      <c r="E12" s="75"/>
      <c r="F12" s="27">
        <f>F10-F11</f>
        <v>0</v>
      </c>
      <c r="G12" s="18"/>
      <c r="H12" s="71"/>
    </row>
    <row r="13" spans="1:12">
      <c r="A13" s="72"/>
      <c r="B13" s="11">
        <v>4</v>
      </c>
      <c r="C13" s="75" t="s">
        <v>11</v>
      </c>
      <c r="D13" s="75"/>
      <c r="E13" s="75"/>
      <c r="F13" s="19">
        <v>2500</v>
      </c>
      <c r="G13" s="18"/>
      <c r="H13" s="71"/>
    </row>
    <row r="14" spans="1:12">
      <c r="A14" s="72"/>
      <c r="B14" s="11">
        <v>5</v>
      </c>
      <c r="C14" s="76" t="s">
        <v>12</v>
      </c>
      <c r="D14" s="77"/>
      <c r="E14" s="78"/>
      <c r="F14" s="27">
        <f>IF((F12-F13)&lt;0,0,F12-F13)</f>
        <v>0</v>
      </c>
      <c r="G14" s="18"/>
      <c r="H14" s="71"/>
    </row>
    <row r="15" spans="1:12" ht="23.25" customHeight="1">
      <c r="A15" s="72"/>
      <c r="B15" s="97">
        <v>6</v>
      </c>
      <c r="C15" s="95" t="s">
        <v>45</v>
      </c>
      <c r="D15" s="95"/>
      <c r="E15" s="95"/>
      <c r="F15" s="10"/>
      <c r="G15" s="18"/>
      <c r="H15" s="71"/>
    </row>
    <row r="16" spans="1:12" ht="15" customHeight="1">
      <c r="A16" s="72"/>
      <c r="B16" s="98"/>
      <c r="C16" s="91" t="s">
        <v>46</v>
      </c>
      <c r="D16" s="91"/>
      <c r="E16" s="91"/>
      <c r="F16" s="10"/>
      <c r="G16" s="18"/>
      <c r="H16" s="71"/>
    </row>
    <row r="17" spans="1:8" ht="12.75" customHeight="1">
      <c r="A17" s="72"/>
      <c r="B17" s="99"/>
      <c r="C17" s="100" t="s">
        <v>95</v>
      </c>
      <c r="D17" s="101"/>
      <c r="E17" s="102"/>
      <c r="F17" s="10"/>
      <c r="G17" s="18"/>
      <c r="H17" s="71"/>
    </row>
    <row r="18" spans="1:8" ht="14.25" customHeight="1">
      <c r="A18" s="72"/>
      <c r="B18" s="11">
        <v>7</v>
      </c>
      <c r="C18" s="75" t="s">
        <v>69</v>
      </c>
      <c r="D18" s="75"/>
      <c r="E18" s="75"/>
      <c r="F18" s="8">
        <v>-50000</v>
      </c>
      <c r="G18" s="18"/>
      <c r="H18" s="71"/>
    </row>
    <row r="19" spans="1:8">
      <c r="A19" s="72"/>
      <c r="B19" s="12">
        <v>8</v>
      </c>
      <c r="C19" s="92" t="s">
        <v>13</v>
      </c>
      <c r="D19" s="93"/>
      <c r="E19" s="94"/>
      <c r="F19" s="28">
        <f>+IF(SUM(F14:F18)&lt;0,,SUM(F14:F18))</f>
        <v>0</v>
      </c>
      <c r="G19" s="18"/>
      <c r="H19" s="71"/>
    </row>
    <row r="20" spans="1:8" ht="15" customHeight="1">
      <c r="A20" s="72"/>
      <c r="B20" s="105" t="s">
        <v>66</v>
      </c>
      <c r="C20" s="106"/>
      <c r="D20" s="106"/>
      <c r="E20" s="106"/>
      <c r="F20" s="106"/>
      <c r="G20" s="107"/>
      <c r="H20" s="71"/>
    </row>
    <row r="21" spans="1:8">
      <c r="A21" s="72"/>
      <c r="B21" s="90"/>
      <c r="C21" s="76" t="s">
        <v>0</v>
      </c>
      <c r="D21" s="77"/>
      <c r="E21" s="78"/>
      <c r="F21" s="29">
        <f>'Salary Details'!$D$20</f>
        <v>0</v>
      </c>
      <c r="G21" s="18"/>
      <c r="H21" s="71"/>
    </row>
    <row r="22" spans="1:8">
      <c r="A22" s="72"/>
      <c r="B22" s="90"/>
      <c r="C22" s="75" t="s">
        <v>1</v>
      </c>
      <c r="D22" s="75"/>
      <c r="E22" s="75"/>
      <c r="F22" s="29">
        <f>'Salary Details'!$E$20</f>
        <v>0</v>
      </c>
      <c r="G22" s="18"/>
      <c r="H22" s="71"/>
    </row>
    <row r="23" spans="1:8">
      <c r="A23" s="72"/>
      <c r="B23" s="90"/>
      <c r="C23" s="76" t="s">
        <v>2</v>
      </c>
      <c r="D23" s="77"/>
      <c r="E23" s="78"/>
      <c r="F23" s="29">
        <f>'Salary Details'!$F$20</f>
        <v>0</v>
      </c>
      <c r="G23" s="18"/>
      <c r="H23" s="71"/>
    </row>
    <row r="24" spans="1:8">
      <c r="A24" s="72"/>
      <c r="B24" s="90"/>
      <c r="C24" s="75" t="s">
        <v>3</v>
      </c>
      <c r="D24" s="75"/>
      <c r="E24" s="75"/>
      <c r="F24" s="29">
        <f>'Salary Details'!$G$20</f>
        <v>0</v>
      </c>
      <c r="G24" s="18"/>
      <c r="H24" s="71"/>
    </row>
    <row r="25" spans="1:8">
      <c r="A25" s="72"/>
      <c r="B25" s="90"/>
      <c r="C25" s="75" t="s">
        <v>4</v>
      </c>
      <c r="D25" s="75"/>
      <c r="E25" s="75"/>
      <c r="F25" s="29">
        <f>'Salary Details'!$H$20</f>
        <v>0</v>
      </c>
      <c r="G25" s="18"/>
      <c r="H25" s="71"/>
    </row>
    <row r="26" spans="1:8">
      <c r="A26" s="72"/>
      <c r="B26" s="90"/>
      <c r="C26" s="75" t="s">
        <v>7</v>
      </c>
      <c r="D26" s="75"/>
      <c r="E26" s="75"/>
      <c r="F26" s="29">
        <f>'Salary Details'!$I$20</f>
        <v>0</v>
      </c>
      <c r="G26" s="18"/>
      <c r="H26" s="71"/>
    </row>
    <row r="27" spans="1:8">
      <c r="A27" s="72"/>
      <c r="B27" s="90"/>
      <c r="C27" s="75" t="s">
        <v>5</v>
      </c>
      <c r="D27" s="75"/>
      <c r="E27" s="75"/>
      <c r="F27" s="10"/>
      <c r="G27" s="18"/>
      <c r="H27" s="71"/>
    </row>
    <row r="28" spans="1:8">
      <c r="A28" s="72"/>
      <c r="B28" s="90"/>
      <c r="C28" s="76" t="s">
        <v>6</v>
      </c>
      <c r="D28" s="77"/>
      <c r="E28" s="78"/>
      <c r="F28" s="10"/>
      <c r="G28" s="18"/>
      <c r="H28" s="71"/>
    </row>
    <row r="29" spans="1:8">
      <c r="A29" s="72"/>
      <c r="B29" s="90"/>
      <c r="C29" s="75" t="s">
        <v>43</v>
      </c>
      <c r="D29" s="75"/>
      <c r="E29" s="75"/>
      <c r="F29" s="10"/>
      <c r="G29" s="18"/>
      <c r="H29" s="71"/>
    </row>
    <row r="30" spans="1:8">
      <c r="A30" s="72"/>
      <c r="B30" s="90"/>
      <c r="C30" s="75" t="s">
        <v>44</v>
      </c>
      <c r="D30" s="75"/>
      <c r="E30" s="75"/>
      <c r="F30" s="19">
        <v>590</v>
      </c>
      <c r="G30" s="18"/>
      <c r="H30" s="71"/>
    </row>
    <row r="31" spans="1:8" ht="14.25" customHeight="1">
      <c r="A31" s="72"/>
      <c r="B31" s="90"/>
      <c r="C31" s="91" t="s">
        <v>19</v>
      </c>
      <c r="D31" s="91"/>
      <c r="E31" s="91"/>
      <c r="F31" s="10"/>
      <c r="G31" s="18"/>
      <c r="H31" s="71"/>
    </row>
    <row r="32" spans="1:8" ht="14.25" customHeight="1">
      <c r="A32" s="72"/>
      <c r="B32" s="90"/>
      <c r="C32" s="100" t="s">
        <v>62</v>
      </c>
      <c r="D32" s="101"/>
      <c r="E32" s="102"/>
      <c r="F32" s="30">
        <f>'Salary Details'!$K$20</f>
        <v>0</v>
      </c>
      <c r="G32" s="18"/>
      <c r="H32" s="71"/>
    </row>
    <row r="33" spans="1:8" ht="15" customHeight="1">
      <c r="A33" s="72"/>
      <c r="B33" s="90"/>
      <c r="C33" s="31">
        <f>SUM(F21:F32)</f>
        <v>590</v>
      </c>
      <c r="D33" s="114" t="s">
        <v>61</v>
      </c>
      <c r="E33" s="115"/>
      <c r="F33" s="32">
        <f>IF(SUM(F21:F32)&gt;=150000,150000,SUM(F21:F32))</f>
        <v>590</v>
      </c>
      <c r="G33" s="18"/>
      <c r="H33" s="71"/>
    </row>
    <row r="34" spans="1:8" ht="17.25" customHeight="1">
      <c r="A34" s="72"/>
      <c r="B34" s="111" t="s">
        <v>77</v>
      </c>
      <c r="C34" s="112"/>
      <c r="D34" s="112"/>
      <c r="E34" s="112"/>
      <c r="F34" s="112"/>
      <c r="G34" s="113"/>
      <c r="H34" s="71"/>
    </row>
    <row r="35" spans="1:8" ht="24.75" customHeight="1">
      <c r="A35" s="72"/>
      <c r="B35" s="90">
        <v>10</v>
      </c>
      <c r="C35" s="108" t="s">
        <v>106</v>
      </c>
      <c r="D35" s="108"/>
      <c r="E35" s="95"/>
      <c r="F35" s="62">
        <f>+MIN(F32,C33-F33,50000)</f>
        <v>0</v>
      </c>
      <c r="G35" s="18"/>
      <c r="H35" s="71"/>
    </row>
    <row r="36" spans="1:8" ht="21" customHeight="1">
      <c r="A36" s="72"/>
      <c r="B36" s="90"/>
      <c r="C36" s="108" t="s">
        <v>76</v>
      </c>
      <c r="D36" s="108"/>
      <c r="E36" s="95"/>
      <c r="F36" s="52">
        <f>+'Salary Details'!L20</f>
        <v>0</v>
      </c>
      <c r="G36" s="18"/>
      <c r="H36" s="71"/>
    </row>
    <row r="37" spans="1:8" ht="31.5" customHeight="1">
      <c r="A37" s="72"/>
      <c r="B37" s="90"/>
      <c r="C37" s="116" t="s">
        <v>94</v>
      </c>
      <c r="D37" s="117"/>
      <c r="E37" s="143" t="s">
        <v>101</v>
      </c>
      <c r="F37" s="10"/>
      <c r="G37" s="18"/>
      <c r="H37" s="71"/>
    </row>
    <row r="38" spans="1:8" ht="15.75" customHeight="1">
      <c r="A38" s="72"/>
      <c r="B38" s="90"/>
      <c r="C38" s="58" t="s">
        <v>79</v>
      </c>
      <c r="D38" s="60">
        <f>+'Salary Details'!J20</f>
        <v>0</v>
      </c>
      <c r="E38" s="59"/>
      <c r="F38" s="29">
        <f>IF(E37="I",MIN(F37+D38,25000),IF(E37="P",MIN(F37+D38,50000),IF(E37="S",MIN(F37+D38,75000),MIN(F37+D38,25000))))</f>
        <v>0</v>
      </c>
      <c r="G38" s="18"/>
      <c r="H38" s="71"/>
    </row>
    <row r="39" spans="1:8" ht="21.75" customHeight="1">
      <c r="A39" s="72"/>
      <c r="B39" s="90"/>
      <c r="C39" s="95" t="s">
        <v>56</v>
      </c>
      <c r="D39" s="95"/>
      <c r="E39" s="95"/>
      <c r="F39" s="10"/>
      <c r="G39" s="18"/>
      <c r="H39" s="71"/>
    </row>
    <row r="40" spans="1:8" ht="23.25" customHeight="1">
      <c r="A40" s="72"/>
      <c r="B40" s="90"/>
      <c r="C40" s="108" t="s">
        <v>60</v>
      </c>
      <c r="D40" s="108"/>
      <c r="E40" s="95"/>
      <c r="F40" s="13"/>
      <c r="G40" s="18"/>
      <c r="H40" s="71"/>
    </row>
    <row r="41" spans="1:8" ht="15" customHeight="1">
      <c r="A41" s="72"/>
      <c r="B41" s="90"/>
      <c r="C41" s="95" t="s">
        <v>57</v>
      </c>
      <c r="D41" s="95"/>
      <c r="E41" s="95"/>
      <c r="F41" s="10"/>
      <c r="G41" s="18"/>
      <c r="H41" s="71"/>
    </row>
    <row r="42" spans="1:8" ht="13.5" customHeight="1">
      <c r="A42" s="72"/>
      <c r="B42" s="90"/>
      <c r="C42" s="95" t="s">
        <v>58</v>
      </c>
      <c r="D42" s="95"/>
      <c r="E42" s="95"/>
      <c r="F42" s="10"/>
      <c r="G42" s="18"/>
      <c r="H42" s="71"/>
    </row>
    <row r="43" spans="1:8" ht="13.5" customHeight="1">
      <c r="A43" s="72"/>
      <c r="B43" s="90"/>
      <c r="C43" s="109" t="s">
        <v>63</v>
      </c>
      <c r="D43" s="109"/>
      <c r="E43" s="110"/>
      <c r="F43" s="10"/>
      <c r="G43" s="18"/>
      <c r="H43" s="71"/>
    </row>
    <row r="44" spans="1:8" ht="15" customHeight="1">
      <c r="A44" s="72"/>
      <c r="B44" s="11">
        <v>11</v>
      </c>
      <c r="C44" s="104" t="s">
        <v>107</v>
      </c>
      <c r="D44" s="104"/>
      <c r="E44" s="104"/>
      <c r="F44" s="28">
        <f>SUM(F35:F43)+F33-F37</f>
        <v>590</v>
      </c>
      <c r="G44" s="18"/>
      <c r="H44" s="71"/>
    </row>
    <row r="45" spans="1:8" ht="15" customHeight="1">
      <c r="A45" s="72"/>
      <c r="B45" s="11">
        <v>12</v>
      </c>
      <c r="C45" s="75" t="s">
        <v>65</v>
      </c>
      <c r="D45" s="75"/>
      <c r="E45" s="75"/>
      <c r="F45" s="28">
        <f>MROUND(IF((F19-F44)&gt;0,(F19-F44),0),5)</f>
        <v>0</v>
      </c>
      <c r="G45" s="18"/>
      <c r="H45" s="71"/>
    </row>
    <row r="46" spans="1:8" ht="14.25" customHeight="1">
      <c r="A46" s="72"/>
      <c r="B46" s="11">
        <v>13</v>
      </c>
      <c r="C46" s="75" t="s">
        <v>9</v>
      </c>
      <c r="D46" s="75"/>
      <c r="E46" s="75"/>
      <c r="F46" s="28">
        <f>ROUND(IF(F45&lt;=250000,0,IF(F45&lt;=500000,(F45-250000)*0.05,IF(F45&lt;=1000000,12500+(F45-500000)*0.2,112500+(F45-1000000)*0.3))),0)</f>
        <v>0</v>
      </c>
      <c r="G46" s="18"/>
      <c r="H46" s="71"/>
    </row>
    <row r="47" spans="1:8" ht="13.5" customHeight="1">
      <c r="A47" s="72"/>
      <c r="B47" s="11">
        <v>14</v>
      </c>
      <c r="C47" s="75" t="s">
        <v>64</v>
      </c>
      <c r="D47" s="75"/>
      <c r="E47" s="75"/>
      <c r="F47" s="27">
        <f>IF(AND(F45&gt;0,F45&lt;500001),F46,0)</f>
        <v>0</v>
      </c>
      <c r="G47" s="18"/>
      <c r="H47" s="71"/>
    </row>
    <row r="48" spans="1:8" ht="15" customHeight="1">
      <c r="A48" s="72"/>
      <c r="B48" s="11">
        <v>15</v>
      </c>
      <c r="C48" s="75" t="s">
        <v>50</v>
      </c>
      <c r="D48" s="75"/>
      <c r="E48" s="75"/>
      <c r="F48" s="27">
        <f>IF(F46-F47&lt;0,,F46-F47)</f>
        <v>0</v>
      </c>
      <c r="G48" s="18"/>
      <c r="H48" s="71"/>
    </row>
    <row r="49" spans="1:12" ht="15" customHeight="1">
      <c r="A49" s="72"/>
      <c r="B49" s="11">
        <v>16</v>
      </c>
      <c r="C49" s="75" t="s">
        <v>51</v>
      </c>
      <c r="D49" s="75"/>
      <c r="E49" s="75"/>
      <c r="F49" s="27">
        <f>IF((ROUND((F46-F47)*4/100,0))&lt;=0,0,ROUND((F46-F47)*4/100,0))</f>
        <v>0</v>
      </c>
      <c r="G49" s="18"/>
      <c r="H49" s="71"/>
    </row>
    <row r="50" spans="1:12" ht="15" customHeight="1">
      <c r="A50" s="72"/>
      <c r="B50" s="11">
        <v>17</v>
      </c>
      <c r="C50" s="75" t="s">
        <v>52</v>
      </c>
      <c r="D50" s="75"/>
      <c r="E50" s="75"/>
      <c r="F50" s="28">
        <f>IF((F46-F47+F49)&lt;=0,0,(F46-F47+F49))</f>
        <v>0</v>
      </c>
      <c r="G50" s="18"/>
      <c r="H50" s="71"/>
    </row>
    <row r="51" spans="1:12" ht="15" customHeight="1">
      <c r="A51" s="72"/>
      <c r="B51" s="11">
        <v>18</v>
      </c>
      <c r="C51" s="103" t="s">
        <v>87</v>
      </c>
      <c r="D51" s="103"/>
      <c r="E51" s="103"/>
      <c r="F51" s="27">
        <f>'Salary Details'!$N$20</f>
        <v>0</v>
      </c>
      <c r="G51" s="18"/>
      <c r="H51" s="71"/>
    </row>
    <row r="52" spans="1:12" ht="15" customHeight="1">
      <c r="A52" s="72"/>
      <c r="B52" s="22">
        <v>19</v>
      </c>
      <c r="C52" s="75" t="s">
        <v>54</v>
      </c>
      <c r="D52" s="75"/>
      <c r="E52" s="75"/>
      <c r="F52" s="29">
        <f>IF((F50-F51)&lt;0,0,F50-F51)</f>
        <v>0</v>
      </c>
      <c r="G52" s="18"/>
      <c r="H52" s="71"/>
    </row>
    <row r="53" spans="1:12" s="4" customFormat="1" ht="14.25" customHeight="1">
      <c r="A53" s="72"/>
      <c r="B53" s="33">
        <v>20</v>
      </c>
      <c r="C53" s="23" t="s">
        <v>70</v>
      </c>
      <c r="D53" s="48"/>
      <c r="E53" s="63"/>
      <c r="F53" s="27">
        <f>F52-E53</f>
        <v>0</v>
      </c>
      <c r="G53" s="18"/>
      <c r="H53" s="71"/>
      <c r="L53" s="20"/>
    </row>
    <row r="54" spans="1:12" s="4" customFormat="1">
      <c r="A54" s="72"/>
      <c r="B54" s="33">
        <v>21</v>
      </c>
      <c r="C54" s="75" t="s">
        <v>88</v>
      </c>
      <c r="D54" s="75"/>
      <c r="E54" s="75"/>
      <c r="F54" s="27">
        <f>ROUND(F53/3,0)</f>
        <v>0</v>
      </c>
      <c r="G54" s="18"/>
      <c r="H54" s="71"/>
      <c r="L54" s="20"/>
    </row>
    <row r="55" spans="1:12" s="4" customFormat="1">
      <c r="B55" s="5"/>
      <c r="H55" s="70"/>
      <c r="L55" s="20"/>
    </row>
    <row r="56" spans="1:12" s="4" customFormat="1">
      <c r="B56" s="5"/>
      <c r="H56" s="70"/>
      <c r="L56" s="20"/>
    </row>
    <row r="57" spans="1:12" s="4" customFormat="1">
      <c r="B57" s="5"/>
      <c r="H57" s="70"/>
      <c r="L57" s="20"/>
    </row>
    <row r="58" spans="1:12" s="4" customFormat="1">
      <c r="B58" s="5"/>
      <c r="H58" s="70"/>
      <c r="L58" s="20"/>
    </row>
    <row r="59" spans="1:12" s="4" customFormat="1">
      <c r="B59" s="5"/>
      <c r="H59" s="70"/>
      <c r="L59" s="20"/>
    </row>
    <row r="60" spans="1:12" s="4" customFormat="1">
      <c r="B60" s="5"/>
      <c r="H60" s="70"/>
      <c r="L60" s="20"/>
    </row>
    <row r="61" spans="1:12" s="4" customFormat="1">
      <c r="B61" s="5"/>
      <c r="H61" s="70"/>
      <c r="L61" s="20"/>
    </row>
    <row r="62" spans="1:12" s="4" customFormat="1">
      <c r="B62" s="5"/>
      <c r="H62" s="70"/>
      <c r="L62" s="20"/>
    </row>
    <row r="63" spans="1:12" s="4" customFormat="1">
      <c r="B63" s="5"/>
      <c r="H63" s="70"/>
      <c r="L63" s="20"/>
    </row>
    <row r="64" spans="1:12" s="4" customFormat="1">
      <c r="B64" s="5"/>
      <c r="H64" s="70"/>
      <c r="L64" s="20"/>
    </row>
    <row r="65" spans="2:12" s="4" customFormat="1">
      <c r="B65" s="5"/>
      <c r="H65" s="70"/>
      <c r="L65" s="20"/>
    </row>
    <row r="66" spans="2:12" s="4" customFormat="1">
      <c r="B66" s="5"/>
      <c r="H66" s="70"/>
      <c r="L66" s="20"/>
    </row>
    <row r="67" spans="2:12" s="4" customFormat="1">
      <c r="B67" s="5"/>
      <c r="H67" s="70"/>
      <c r="L67" s="20"/>
    </row>
    <row r="68" spans="2:12" s="4" customFormat="1">
      <c r="B68" s="5"/>
      <c r="H68" s="70"/>
      <c r="L68" s="20"/>
    </row>
    <row r="69" spans="2:12" s="4" customFormat="1">
      <c r="B69" s="5"/>
      <c r="H69" s="70"/>
      <c r="L69" s="20"/>
    </row>
    <row r="70" spans="2:12" s="4" customFormat="1">
      <c r="B70" s="5"/>
      <c r="H70" s="70"/>
      <c r="L70" s="20"/>
    </row>
    <row r="71" spans="2:12" s="4" customFormat="1">
      <c r="B71" s="5"/>
      <c r="H71" s="70"/>
      <c r="L71" s="20"/>
    </row>
    <row r="72" spans="2:12" s="4" customFormat="1">
      <c r="B72" s="5"/>
      <c r="H72" s="70"/>
      <c r="L72" s="20"/>
    </row>
    <row r="73" spans="2:12" s="4" customFormat="1">
      <c r="B73" s="5"/>
      <c r="H73" s="70"/>
      <c r="L73" s="20"/>
    </row>
    <row r="74" spans="2:12" s="4" customFormat="1">
      <c r="B74" s="5"/>
      <c r="H74" s="70"/>
      <c r="L74" s="20"/>
    </row>
    <row r="75" spans="2:12" s="4" customFormat="1">
      <c r="B75" s="5"/>
      <c r="H75" s="70"/>
      <c r="L75" s="20"/>
    </row>
    <row r="76" spans="2:12" s="4" customFormat="1">
      <c r="B76" s="5"/>
      <c r="H76" s="70"/>
      <c r="L76" s="20"/>
    </row>
    <row r="77" spans="2:12" s="4" customFormat="1">
      <c r="B77" s="5"/>
      <c r="H77" s="70"/>
      <c r="L77" s="20"/>
    </row>
    <row r="78" spans="2:12" s="4" customFormat="1">
      <c r="B78" s="5"/>
      <c r="H78" s="70"/>
      <c r="L78" s="20"/>
    </row>
    <row r="79" spans="2:12" s="4" customFormat="1">
      <c r="B79" s="5"/>
      <c r="H79" s="70"/>
      <c r="L79" s="20"/>
    </row>
    <row r="80" spans="2:12" s="4" customFormat="1">
      <c r="B80" s="5"/>
      <c r="H80" s="70"/>
      <c r="L80" s="20"/>
    </row>
    <row r="81" spans="2:12" s="4" customFormat="1">
      <c r="B81" s="5"/>
      <c r="H81" s="70"/>
      <c r="L81" s="20"/>
    </row>
    <row r="82" spans="2:12" s="4" customFormat="1">
      <c r="B82" s="5"/>
      <c r="H82" s="70"/>
      <c r="L82" s="20"/>
    </row>
    <row r="83" spans="2:12" s="4" customFormat="1">
      <c r="B83" s="5"/>
      <c r="H83" s="70"/>
      <c r="L83" s="20"/>
    </row>
    <row r="84" spans="2:12" s="4" customFormat="1">
      <c r="B84" s="5"/>
      <c r="H84" s="70"/>
      <c r="L84" s="20"/>
    </row>
    <row r="85" spans="2:12" s="4" customFormat="1">
      <c r="B85" s="5"/>
      <c r="H85" s="70"/>
      <c r="L85" s="20"/>
    </row>
    <row r="86" spans="2:12" s="4" customFormat="1">
      <c r="B86" s="5"/>
      <c r="H86" s="70"/>
      <c r="L86" s="20"/>
    </row>
    <row r="87" spans="2:12" s="4" customFormat="1">
      <c r="B87" s="5"/>
      <c r="H87" s="70"/>
      <c r="L87" s="20"/>
    </row>
    <row r="88" spans="2:12" s="4" customFormat="1">
      <c r="B88" s="5"/>
      <c r="H88" s="70"/>
      <c r="L88" s="20"/>
    </row>
    <row r="89" spans="2:12" s="4" customFormat="1">
      <c r="B89" s="5"/>
      <c r="H89" s="70"/>
      <c r="L89" s="20"/>
    </row>
    <row r="90" spans="2:12" s="4" customFormat="1">
      <c r="B90" s="5"/>
      <c r="H90" s="70"/>
      <c r="L90" s="20"/>
    </row>
    <row r="91" spans="2:12" s="4" customFormat="1">
      <c r="B91" s="5"/>
      <c r="H91" s="70"/>
      <c r="L91" s="20"/>
    </row>
    <row r="92" spans="2:12" s="4" customFormat="1">
      <c r="B92" s="5"/>
      <c r="H92" s="70"/>
      <c r="L92" s="20"/>
    </row>
    <row r="93" spans="2:12" s="4" customFormat="1">
      <c r="B93" s="5"/>
      <c r="H93" s="70"/>
      <c r="L93" s="20"/>
    </row>
    <row r="94" spans="2:12" s="4" customFormat="1">
      <c r="B94" s="5"/>
      <c r="H94" s="70"/>
      <c r="L94" s="20"/>
    </row>
    <row r="95" spans="2:12" s="4" customFormat="1">
      <c r="B95" s="5"/>
      <c r="H95" s="70"/>
      <c r="L95" s="20"/>
    </row>
    <row r="96" spans="2:12" s="4" customFormat="1">
      <c r="B96" s="5"/>
      <c r="H96" s="70"/>
      <c r="L96" s="20"/>
    </row>
    <row r="97" spans="2:12" s="4" customFormat="1">
      <c r="B97" s="5"/>
      <c r="H97" s="70"/>
      <c r="L97" s="20"/>
    </row>
    <row r="98" spans="2:12" s="4" customFormat="1">
      <c r="B98" s="5"/>
      <c r="H98" s="70"/>
      <c r="L98" s="20"/>
    </row>
    <row r="99" spans="2:12" s="4" customFormat="1">
      <c r="B99" s="5"/>
      <c r="H99" s="70"/>
      <c r="L99" s="20"/>
    </row>
    <row r="100" spans="2:12" s="4" customFormat="1">
      <c r="B100" s="5"/>
      <c r="H100" s="70"/>
      <c r="L100" s="20"/>
    </row>
    <row r="101" spans="2:12" s="4" customFormat="1">
      <c r="B101" s="5"/>
      <c r="H101" s="70"/>
      <c r="L101" s="20"/>
    </row>
    <row r="102" spans="2:12" s="4" customFormat="1">
      <c r="B102" s="5"/>
      <c r="H102" s="70"/>
      <c r="L102" s="20"/>
    </row>
    <row r="103" spans="2:12" s="4" customFormat="1">
      <c r="B103" s="5"/>
      <c r="H103" s="70"/>
      <c r="L103" s="20"/>
    </row>
    <row r="104" spans="2:12" s="4" customFormat="1">
      <c r="B104" s="5"/>
      <c r="H104" s="70"/>
      <c r="L104" s="20"/>
    </row>
    <row r="105" spans="2:12" s="4" customFormat="1">
      <c r="B105" s="5"/>
      <c r="H105" s="70"/>
      <c r="L105" s="20"/>
    </row>
    <row r="106" spans="2:12" s="4" customFormat="1">
      <c r="B106" s="5"/>
      <c r="H106" s="70"/>
      <c r="L106" s="20"/>
    </row>
    <row r="107" spans="2:12" s="4" customFormat="1">
      <c r="B107" s="5"/>
      <c r="H107" s="70"/>
      <c r="L107" s="20"/>
    </row>
    <row r="108" spans="2:12" s="4" customFormat="1">
      <c r="B108" s="5"/>
      <c r="H108" s="70"/>
      <c r="L108" s="20"/>
    </row>
    <row r="109" spans="2:12" s="4" customFormat="1">
      <c r="B109" s="5"/>
      <c r="H109" s="70"/>
      <c r="L109" s="20"/>
    </row>
    <row r="110" spans="2:12" s="4" customFormat="1">
      <c r="B110" s="5"/>
      <c r="H110" s="70"/>
      <c r="L110" s="20"/>
    </row>
    <row r="111" spans="2:12" s="4" customFormat="1">
      <c r="B111" s="5"/>
      <c r="H111" s="70"/>
      <c r="L111" s="20"/>
    </row>
    <row r="112" spans="2:12" s="4" customFormat="1">
      <c r="B112" s="5"/>
      <c r="H112" s="70"/>
      <c r="L112" s="20"/>
    </row>
    <row r="113" spans="2:12" s="4" customFormat="1">
      <c r="B113" s="5"/>
      <c r="H113" s="70"/>
      <c r="L113" s="20"/>
    </row>
    <row r="114" spans="2:12" s="4" customFormat="1">
      <c r="B114" s="5"/>
      <c r="H114" s="70"/>
      <c r="L114" s="20"/>
    </row>
    <row r="115" spans="2:12" s="4" customFormat="1">
      <c r="B115" s="5"/>
      <c r="H115" s="70"/>
      <c r="L115" s="20"/>
    </row>
    <row r="116" spans="2:12" s="4" customFormat="1">
      <c r="B116" s="5"/>
      <c r="H116" s="70"/>
      <c r="L116" s="20"/>
    </row>
    <row r="117" spans="2:12" s="4" customFormat="1">
      <c r="B117" s="5"/>
      <c r="H117" s="70"/>
      <c r="L117" s="20"/>
    </row>
    <row r="118" spans="2:12" s="4" customFormat="1">
      <c r="B118" s="5"/>
      <c r="H118" s="70"/>
      <c r="L118" s="20"/>
    </row>
    <row r="119" spans="2:12" s="4" customFormat="1">
      <c r="B119" s="5"/>
      <c r="H119" s="70"/>
      <c r="L119" s="20"/>
    </row>
    <row r="120" spans="2:12" s="4" customFormat="1">
      <c r="B120" s="5"/>
      <c r="H120" s="70"/>
      <c r="L120" s="20"/>
    </row>
    <row r="121" spans="2:12" s="4" customFormat="1">
      <c r="B121" s="5"/>
      <c r="H121" s="70"/>
      <c r="L121" s="20"/>
    </row>
    <row r="122" spans="2:12" s="4" customFormat="1">
      <c r="B122" s="5"/>
      <c r="H122" s="70"/>
      <c r="L122" s="20"/>
    </row>
    <row r="123" spans="2:12" s="4" customFormat="1">
      <c r="B123" s="5"/>
      <c r="H123" s="70"/>
      <c r="L123" s="20"/>
    </row>
    <row r="124" spans="2:12" s="4" customFormat="1">
      <c r="B124" s="5"/>
      <c r="H124" s="70"/>
      <c r="L124" s="20"/>
    </row>
    <row r="125" spans="2:12" s="4" customFormat="1">
      <c r="B125" s="5"/>
      <c r="H125" s="70"/>
      <c r="L125" s="20"/>
    </row>
    <row r="126" spans="2:12" s="4" customFormat="1">
      <c r="B126" s="5"/>
      <c r="H126" s="70"/>
      <c r="L126" s="20"/>
    </row>
    <row r="127" spans="2:12" s="4" customFormat="1">
      <c r="B127" s="5"/>
      <c r="H127" s="70"/>
      <c r="L127" s="20"/>
    </row>
    <row r="128" spans="2:12" s="4" customFormat="1">
      <c r="B128" s="5"/>
      <c r="H128" s="70"/>
      <c r="L128" s="20"/>
    </row>
    <row r="129" spans="2:12" s="4" customFormat="1">
      <c r="B129" s="5"/>
      <c r="H129" s="70"/>
      <c r="L129" s="20"/>
    </row>
    <row r="130" spans="2:12" s="4" customFormat="1">
      <c r="B130" s="5"/>
      <c r="H130" s="70"/>
      <c r="L130" s="20"/>
    </row>
    <row r="131" spans="2:12" s="4" customFormat="1">
      <c r="B131" s="5"/>
      <c r="H131" s="70"/>
      <c r="L131" s="20"/>
    </row>
    <row r="132" spans="2:12" s="4" customFormat="1">
      <c r="B132" s="5"/>
      <c r="H132" s="70"/>
      <c r="L132" s="20"/>
    </row>
    <row r="133" spans="2:12" s="4" customFormat="1">
      <c r="B133" s="5"/>
      <c r="H133" s="70"/>
      <c r="L133" s="20"/>
    </row>
    <row r="134" spans="2:12" s="4" customFormat="1">
      <c r="B134" s="5"/>
      <c r="H134" s="70"/>
      <c r="L134" s="20"/>
    </row>
    <row r="135" spans="2:12" s="4" customFormat="1">
      <c r="B135" s="5"/>
      <c r="H135" s="70"/>
      <c r="L135" s="20"/>
    </row>
    <row r="136" spans="2:12" s="4" customFormat="1">
      <c r="B136" s="5"/>
      <c r="H136" s="70"/>
      <c r="L136" s="20"/>
    </row>
    <row r="137" spans="2:12" s="4" customFormat="1">
      <c r="B137" s="5"/>
      <c r="H137" s="70"/>
      <c r="L137" s="20"/>
    </row>
    <row r="138" spans="2:12" s="4" customFormat="1">
      <c r="B138" s="5"/>
      <c r="H138" s="70"/>
      <c r="L138" s="20"/>
    </row>
    <row r="139" spans="2:12" s="4" customFormat="1">
      <c r="B139" s="5"/>
      <c r="H139" s="70"/>
      <c r="L139" s="20"/>
    </row>
    <row r="140" spans="2:12" s="4" customFormat="1">
      <c r="B140" s="5"/>
      <c r="H140" s="70"/>
      <c r="L140" s="20"/>
    </row>
    <row r="141" spans="2:12" s="4" customFormat="1">
      <c r="B141" s="5"/>
      <c r="H141" s="70"/>
      <c r="L141" s="20"/>
    </row>
    <row r="142" spans="2:12" s="4" customFormat="1">
      <c r="B142" s="5"/>
      <c r="H142" s="70"/>
      <c r="L142" s="20"/>
    </row>
    <row r="143" spans="2:12" s="4" customFormat="1">
      <c r="B143" s="5"/>
      <c r="H143" s="70"/>
      <c r="L143" s="20"/>
    </row>
    <row r="144" spans="2:12" s="4" customFormat="1">
      <c r="B144" s="5"/>
      <c r="H144" s="70"/>
      <c r="L144" s="20"/>
    </row>
    <row r="145" spans="2:12" s="4" customFormat="1">
      <c r="B145" s="5"/>
      <c r="H145" s="70"/>
      <c r="L145" s="20"/>
    </row>
    <row r="146" spans="2:12" s="4" customFormat="1">
      <c r="B146" s="5"/>
      <c r="H146" s="70"/>
      <c r="L146" s="20"/>
    </row>
    <row r="147" spans="2:12" s="4" customFormat="1">
      <c r="B147" s="5"/>
      <c r="H147" s="70"/>
      <c r="L147" s="20"/>
    </row>
    <row r="148" spans="2:12" s="4" customFormat="1">
      <c r="B148" s="5"/>
      <c r="H148" s="70"/>
      <c r="L148" s="20"/>
    </row>
    <row r="149" spans="2:12" s="4" customFormat="1">
      <c r="B149" s="5"/>
      <c r="H149" s="70"/>
      <c r="L149" s="20"/>
    </row>
    <row r="150" spans="2:12" s="4" customFormat="1">
      <c r="B150" s="5"/>
      <c r="H150" s="70"/>
      <c r="L150" s="20"/>
    </row>
    <row r="151" spans="2:12" s="4" customFormat="1">
      <c r="B151" s="5"/>
      <c r="H151" s="70"/>
      <c r="L151" s="20"/>
    </row>
    <row r="152" spans="2:12" s="4" customFormat="1">
      <c r="B152" s="5"/>
      <c r="H152" s="70"/>
      <c r="L152" s="20"/>
    </row>
    <row r="153" spans="2:12" s="4" customFormat="1">
      <c r="B153" s="5"/>
      <c r="H153" s="70"/>
      <c r="L153" s="20"/>
    </row>
    <row r="154" spans="2:12" s="4" customFormat="1">
      <c r="B154" s="5"/>
      <c r="H154" s="70"/>
      <c r="L154" s="20"/>
    </row>
    <row r="155" spans="2:12" s="4" customFormat="1">
      <c r="B155" s="5"/>
      <c r="H155" s="70"/>
      <c r="L155" s="20"/>
    </row>
    <row r="156" spans="2:12" s="4" customFormat="1">
      <c r="B156" s="5"/>
      <c r="H156" s="70"/>
      <c r="L156" s="20"/>
    </row>
    <row r="157" spans="2:12" s="4" customFormat="1">
      <c r="B157" s="5"/>
      <c r="H157" s="70"/>
      <c r="L157" s="20"/>
    </row>
    <row r="158" spans="2:12" s="4" customFormat="1">
      <c r="B158" s="5"/>
      <c r="H158" s="70"/>
      <c r="L158" s="20"/>
    </row>
    <row r="159" spans="2:12" s="4" customFormat="1">
      <c r="B159" s="5"/>
      <c r="H159" s="70"/>
      <c r="L159" s="20"/>
    </row>
    <row r="160" spans="2:12" s="4" customFormat="1">
      <c r="B160" s="5"/>
      <c r="H160" s="70"/>
      <c r="L160" s="20"/>
    </row>
    <row r="161" spans="2:12" s="4" customFormat="1">
      <c r="B161" s="5"/>
      <c r="H161" s="70"/>
      <c r="L161" s="20"/>
    </row>
    <row r="162" spans="2:12" s="4" customFormat="1">
      <c r="B162" s="5"/>
      <c r="H162" s="70"/>
      <c r="L162" s="20"/>
    </row>
    <row r="163" spans="2:12" s="4" customFormat="1">
      <c r="B163" s="5"/>
      <c r="H163" s="70"/>
      <c r="L163" s="20"/>
    </row>
    <row r="164" spans="2:12" s="4" customFormat="1">
      <c r="B164" s="5"/>
      <c r="H164" s="70"/>
      <c r="L164" s="20"/>
    </row>
    <row r="165" spans="2:12" s="4" customFormat="1">
      <c r="B165" s="5"/>
      <c r="H165" s="70"/>
      <c r="L165" s="20"/>
    </row>
    <row r="166" spans="2:12" s="4" customFormat="1">
      <c r="B166" s="5"/>
      <c r="H166" s="70"/>
      <c r="L166" s="20"/>
    </row>
    <row r="167" spans="2:12" s="4" customFormat="1">
      <c r="B167" s="5"/>
      <c r="H167" s="70"/>
      <c r="L167" s="20"/>
    </row>
    <row r="168" spans="2:12" s="4" customFormat="1">
      <c r="B168" s="5"/>
      <c r="H168" s="70"/>
      <c r="L168" s="20"/>
    </row>
    <row r="169" spans="2:12" s="4" customFormat="1">
      <c r="B169" s="5"/>
      <c r="H169" s="70"/>
      <c r="L169" s="20"/>
    </row>
    <row r="170" spans="2:12" s="4" customFormat="1">
      <c r="B170" s="5"/>
      <c r="H170" s="70"/>
      <c r="L170" s="20"/>
    </row>
    <row r="171" spans="2:12" s="4" customFormat="1">
      <c r="B171" s="5"/>
      <c r="H171" s="70"/>
      <c r="L171" s="20"/>
    </row>
    <row r="172" spans="2:12" s="4" customFormat="1">
      <c r="B172" s="5"/>
      <c r="H172" s="70"/>
      <c r="L172" s="20"/>
    </row>
    <row r="173" spans="2:12" s="4" customFormat="1">
      <c r="B173" s="5"/>
      <c r="H173" s="70"/>
      <c r="L173" s="20"/>
    </row>
    <row r="174" spans="2:12" s="4" customFormat="1">
      <c r="B174" s="5"/>
      <c r="H174" s="70"/>
      <c r="L174" s="20"/>
    </row>
    <row r="175" spans="2:12" s="4" customFormat="1">
      <c r="B175" s="5"/>
      <c r="H175" s="70"/>
      <c r="L175" s="20"/>
    </row>
    <row r="176" spans="2:12" s="4" customFormat="1">
      <c r="B176" s="5"/>
      <c r="H176" s="70"/>
      <c r="L176" s="20"/>
    </row>
    <row r="177" spans="2:12" s="4" customFormat="1">
      <c r="B177" s="5"/>
      <c r="H177" s="70"/>
      <c r="L177" s="20"/>
    </row>
    <row r="178" spans="2:12" s="4" customFormat="1">
      <c r="B178" s="5"/>
      <c r="H178" s="70"/>
      <c r="L178" s="20"/>
    </row>
    <row r="179" spans="2:12" s="4" customFormat="1">
      <c r="B179" s="5"/>
      <c r="H179" s="70"/>
      <c r="L179" s="20"/>
    </row>
    <row r="180" spans="2:12" s="4" customFormat="1">
      <c r="B180" s="5"/>
      <c r="H180" s="70"/>
      <c r="L180" s="20"/>
    </row>
    <row r="181" spans="2:12" s="4" customFormat="1">
      <c r="B181" s="5"/>
      <c r="H181" s="70"/>
      <c r="L181" s="20"/>
    </row>
    <row r="182" spans="2:12" s="4" customFormat="1">
      <c r="B182" s="5"/>
      <c r="H182" s="70"/>
      <c r="L182" s="20"/>
    </row>
    <row r="183" spans="2:12" s="4" customFormat="1">
      <c r="B183" s="5"/>
      <c r="H183" s="70"/>
      <c r="L183" s="20"/>
    </row>
    <row r="184" spans="2:12" s="4" customFormat="1">
      <c r="B184" s="5"/>
      <c r="H184" s="70"/>
      <c r="L184" s="20"/>
    </row>
    <row r="185" spans="2:12" s="4" customFormat="1">
      <c r="B185" s="5"/>
      <c r="H185" s="70"/>
      <c r="L185" s="20"/>
    </row>
    <row r="186" spans="2:12" s="4" customFormat="1">
      <c r="B186" s="5"/>
      <c r="H186" s="70"/>
      <c r="L186" s="20"/>
    </row>
    <row r="187" spans="2:12" s="4" customFormat="1">
      <c r="B187" s="5"/>
      <c r="H187" s="70"/>
      <c r="L187" s="20"/>
    </row>
    <row r="188" spans="2:12" s="4" customFormat="1">
      <c r="B188" s="5"/>
      <c r="H188" s="70"/>
      <c r="L188" s="20"/>
    </row>
    <row r="189" spans="2:12" s="4" customFormat="1">
      <c r="B189" s="5"/>
      <c r="H189" s="70"/>
      <c r="L189" s="20"/>
    </row>
    <row r="190" spans="2:12" s="4" customFormat="1">
      <c r="B190" s="5"/>
      <c r="H190" s="70"/>
      <c r="L190" s="20"/>
    </row>
    <row r="191" spans="2:12" s="4" customFormat="1">
      <c r="B191" s="5"/>
      <c r="H191" s="70"/>
      <c r="L191" s="20"/>
    </row>
    <row r="192" spans="2:12" s="4" customFormat="1">
      <c r="B192" s="5"/>
      <c r="H192" s="70"/>
      <c r="L192" s="20"/>
    </row>
    <row r="193" spans="2:12" s="4" customFormat="1">
      <c r="B193" s="5"/>
      <c r="H193" s="70"/>
      <c r="L193" s="20"/>
    </row>
    <row r="194" spans="2:12" s="4" customFormat="1">
      <c r="B194" s="5"/>
      <c r="H194" s="70"/>
      <c r="L194" s="20"/>
    </row>
    <row r="195" spans="2:12" s="4" customFormat="1">
      <c r="B195" s="5"/>
      <c r="H195" s="70"/>
      <c r="L195" s="20"/>
    </row>
    <row r="196" spans="2:12" s="4" customFormat="1">
      <c r="B196" s="5"/>
      <c r="H196" s="70"/>
      <c r="L196" s="20"/>
    </row>
    <row r="197" spans="2:12" s="4" customFormat="1">
      <c r="B197" s="5"/>
      <c r="H197" s="70"/>
      <c r="L197" s="20"/>
    </row>
    <row r="198" spans="2:12" s="4" customFormat="1">
      <c r="B198" s="5"/>
      <c r="H198" s="70"/>
      <c r="L198" s="20"/>
    </row>
    <row r="199" spans="2:12" s="4" customFormat="1">
      <c r="B199" s="5"/>
      <c r="H199" s="70"/>
      <c r="L199" s="20"/>
    </row>
    <row r="200" spans="2:12" s="4" customFormat="1">
      <c r="B200" s="5"/>
      <c r="H200" s="70"/>
      <c r="L200" s="20"/>
    </row>
    <row r="201" spans="2:12" s="4" customFormat="1">
      <c r="B201" s="5"/>
      <c r="H201" s="70"/>
      <c r="L201" s="20"/>
    </row>
    <row r="202" spans="2:12" s="4" customFormat="1">
      <c r="B202" s="5"/>
      <c r="H202" s="70"/>
      <c r="L202" s="20"/>
    </row>
    <row r="203" spans="2:12" s="4" customFormat="1">
      <c r="B203" s="5"/>
      <c r="H203" s="70"/>
      <c r="L203" s="20"/>
    </row>
    <row r="204" spans="2:12" s="4" customFormat="1">
      <c r="B204" s="5"/>
      <c r="H204" s="70"/>
      <c r="L204" s="20"/>
    </row>
    <row r="205" spans="2:12" s="4" customFormat="1">
      <c r="B205" s="5"/>
      <c r="H205" s="70"/>
      <c r="L205" s="20"/>
    </row>
    <row r="206" spans="2:12" s="4" customFormat="1">
      <c r="B206" s="5"/>
      <c r="H206" s="70"/>
      <c r="L206" s="20"/>
    </row>
    <row r="207" spans="2:12" s="4" customFormat="1">
      <c r="B207" s="5"/>
      <c r="H207" s="70"/>
      <c r="L207" s="20"/>
    </row>
    <row r="208" spans="2:12" s="4" customFormat="1">
      <c r="B208" s="5"/>
      <c r="H208" s="70"/>
      <c r="L208" s="20"/>
    </row>
    <row r="209" spans="2:12" s="4" customFormat="1">
      <c r="B209" s="5"/>
      <c r="H209" s="70"/>
      <c r="L209" s="20"/>
    </row>
    <row r="210" spans="2:12" s="4" customFormat="1">
      <c r="B210" s="5"/>
      <c r="H210" s="70"/>
      <c r="L210" s="20"/>
    </row>
    <row r="211" spans="2:12" s="4" customFormat="1">
      <c r="B211" s="5"/>
      <c r="H211" s="70"/>
      <c r="L211" s="20"/>
    </row>
    <row r="212" spans="2:12" s="4" customFormat="1">
      <c r="B212" s="5"/>
      <c r="H212" s="70"/>
      <c r="L212" s="20"/>
    </row>
    <row r="213" spans="2:12" s="4" customFormat="1">
      <c r="B213" s="5"/>
      <c r="H213" s="70"/>
      <c r="L213" s="20"/>
    </row>
    <row r="214" spans="2:12" s="4" customFormat="1">
      <c r="B214" s="5"/>
      <c r="H214" s="70"/>
      <c r="L214" s="20"/>
    </row>
    <row r="215" spans="2:12" s="4" customFormat="1">
      <c r="B215" s="5"/>
      <c r="H215" s="70"/>
      <c r="L215" s="20"/>
    </row>
    <row r="216" spans="2:12" s="4" customFormat="1">
      <c r="B216" s="5"/>
      <c r="H216" s="70"/>
      <c r="L216" s="20"/>
    </row>
    <row r="217" spans="2:12" s="4" customFormat="1">
      <c r="B217" s="5"/>
      <c r="H217" s="70"/>
      <c r="L217" s="20"/>
    </row>
    <row r="218" spans="2:12" s="4" customFormat="1">
      <c r="B218" s="5"/>
      <c r="H218" s="70"/>
      <c r="L218" s="20"/>
    </row>
    <row r="219" spans="2:12" s="4" customFormat="1">
      <c r="B219" s="5"/>
      <c r="H219" s="70"/>
      <c r="L219" s="20"/>
    </row>
    <row r="220" spans="2:12" s="4" customFormat="1">
      <c r="B220" s="5"/>
      <c r="H220" s="70"/>
      <c r="L220" s="20"/>
    </row>
    <row r="221" spans="2:12" s="4" customFormat="1">
      <c r="B221" s="5"/>
      <c r="H221" s="70"/>
      <c r="L221" s="20"/>
    </row>
    <row r="222" spans="2:12" s="4" customFormat="1">
      <c r="B222" s="5"/>
      <c r="H222" s="70"/>
      <c r="L222" s="20"/>
    </row>
    <row r="223" spans="2:12" s="4" customFormat="1">
      <c r="B223" s="5"/>
      <c r="H223" s="70"/>
      <c r="L223" s="20"/>
    </row>
    <row r="224" spans="2:12" s="4" customFormat="1">
      <c r="B224" s="5"/>
      <c r="H224" s="70"/>
      <c r="L224" s="20"/>
    </row>
    <row r="225" spans="2:12" s="4" customFormat="1">
      <c r="B225" s="5"/>
      <c r="H225" s="70"/>
      <c r="L225" s="20"/>
    </row>
    <row r="226" spans="2:12" s="4" customFormat="1">
      <c r="B226" s="5"/>
      <c r="H226" s="70"/>
      <c r="L226" s="20"/>
    </row>
    <row r="227" spans="2:12" s="4" customFormat="1">
      <c r="B227" s="5"/>
      <c r="H227" s="70"/>
      <c r="L227" s="20"/>
    </row>
    <row r="228" spans="2:12" s="4" customFormat="1">
      <c r="B228" s="5"/>
      <c r="H228" s="70"/>
      <c r="L228" s="20"/>
    </row>
    <row r="229" spans="2:12" s="4" customFormat="1">
      <c r="B229" s="5"/>
      <c r="H229" s="70"/>
      <c r="L229" s="20"/>
    </row>
    <row r="230" spans="2:12" s="4" customFormat="1">
      <c r="B230" s="5"/>
      <c r="H230" s="70"/>
      <c r="L230" s="20"/>
    </row>
    <row r="231" spans="2:12" s="4" customFormat="1">
      <c r="B231" s="5"/>
      <c r="H231" s="70"/>
      <c r="L231" s="20"/>
    </row>
    <row r="232" spans="2:12" s="4" customFormat="1">
      <c r="B232" s="5"/>
      <c r="H232" s="70"/>
      <c r="L232" s="20"/>
    </row>
    <row r="233" spans="2:12" s="4" customFormat="1">
      <c r="B233" s="5"/>
      <c r="H233" s="70"/>
      <c r="L233" s="20"/>
    </row>
    <row r="234" spans="2:12" s="4" customFormat="1">
      <c r="B234" s="5"/>
      <c r="H234" s="70"/>
      <c r="L234" s="20"/>
    </row>
    <row r="235" spans="2:12" s="4" customFormat="1">
      <c r="B235" s="5"/>
      <c r="H235" s="70"/>
      <c r="L235" s="20"/>
    </row>
    <row r="236" spans="2:12" s="4" customFormat="1">
      <c r="B236" s="5"/>
      <c r="H236" s="70"/>
      <c r="L236" s="20"/>
    </row>
    <row r="237" spans="2:12" s="4" customFormat="1">
      <c r="B237" s="5"/>
      <c r="H237" s="70"/>
      <c r="L237" s="20"/>
    </row>
    <row r="238" spans="2:12" s="4" customFormat="1">
      <c r="B238" s="5"/>
      <c r="H238" s="70"/>
      <c r="L238" s="20"/>
    </row>
    <row r="239" spans="2:12" s="4" customFormat="1">
      <c r="B239" s="5"/>
      <c r="H239" s="70"/>
      <c r="L239" s="20"/>
    </row>
    <row r="240" spans="2:12" s="4" customFormat="1">
      <c r="B240" s="5"/>
      <c r="H240" s="70"/>
      <c r="L240" s="20"/>
    </row>
    <row r="241" spans="2:12" s="4" customFormat="1">
      <c r="B241" s="5"/>
      <c r="H241" s="70"/>
      <c r="L241" s="20"/>
    </row>
    <row r="242" spans="2:12" s="4" customFormat="1">
      <c r="B242" s="5"/>
      <c r="H242" s="70"/>
      <c r="L242" s="20"/>
    </row>
    <row r="243" spans="2:12" s="4" customFormat="1">
      <c r="B243" s="5"/>
      <c r="H243" s="70"/>
      <c r="L243" s="20"/>
    </row>
    <row r="244" spans="2:12" s="4" customFormat="1">
      <c r="B244" s="5"/>
      <c r="H244" s="70"/>
      <c r="L244" s="20"/>
    </row>
    <row r="245" spans="2:12" s="4" customFormat="1">
      <c r="B245" s="5"/>
      <c r="H245" s="70"/>
      <c r="L245" s="20"/>
    </row>
    <row r="246" spans="2:12" s="4" customFormat="1">
      <c r="B246" s="5"/>
      <c r="H246" s="70"/>
      <c r="L246" s="20"/>
    </row>
    <row r="247" spans="2:12" s="4" customFormat="1">
      <c r="B247" s="5"/>
      <c r="H247" s="70"/>
      <c r="L247" s="20"/>
    </row>
    <row r="248" spans="2:12" s="4" customFormat="1">
      <c r="B248" s="5"/>
      <c r="H248" s="70"/>
      <c r="L248" s="20"/>
    </row>
    <row r="249" spans="2:12" s="4" customFormat="1">
      <c r="B249" s="5"/>
      <c r="H249" s="70"/>
      <c r="L249" s="20"/>
    </row>
    <row r="250" spans="2:12" s="4" customFormat="1">
      <c r="B250" s="5"/>
      <c r="H250" s="70"/>
      <c r="L250" s="20"/>
    </row>
    <row r="251" spans="2:12" s="4" customFormat="1">
      <c r="B251" s="5"/>
      <c r="H251" s="70"/>
      <c r="L251" s="20"/>
    </row>
    <row r="252" spans="2:12" s="4" customFormat="1">
      <c r="B252" s="5"/>
      <c r="H252" s="70"/>
      <c r="L252" s="20"/>
    </row>
    <row r="253" spans="2:12" s="4" customFormat="1">
      <c r="B253" s="5"/>
      <c r="H253" s="70"/>
      <c r="L253" s="20"/>
    </row>
    <row r="254" spans="2:12" s="4" customFormat="1">
      <c r="B254" s="5"/>
      <c r="H254" s="70"/>
      <c r="L254" s="20"/>
    </row>
    <row r="255" spans="2:12" s="4" customFormat="1">
      <c r="B255" s="5"/>
      <c r="H255" s="70"/>
      <c r="L255" s="20"/>
    </row>
    <row r="256" spans="2:12" s="4" customFormat="1">
      <c r="B256" s="5"/>
      <c r="H256" s="70"/>
      <c r="L256" s="20"/>
    </row>
    <row r="257" spans="2:12" s="4" customFormat="1">
      <c r="B257" s="5"/>
      <c r="H257" s="70"/>
      <c r="L257" s="20"/>
    </row>
    <row r="258" spans="2:12" s="4" customFormat="1">
      <c r="B258" s="5"/>
      <c r="H258" s="70"/>
      <c r="L258" s="20"/>
    </row>
    <row r="259" spans="2:12" s="4" customFormat="1">
      <c r="B259" s="5"/>
      <c r="H259" s="70"/>
      <c r="L259" s="20"/>
    </row>
    <row r="260" spans="2:12" s="4" customFormat="1">
      <c r="B260" s="5"/>
      <c r="H260" s="70"/>
      <c r="L260" s="20"/>
    </row>
    <row r="261" spans="2:12" s="4" customFormat="1">
      <c r="B261" s="5"/>
      <c r="H261" s="70"/>
      <c r="L261" s="20"/>
    </row>
    <row r="262" spans="2:12" s="4" customFormat="1">
      <c r="B262" s="5"/>
      <c r="H262" s="70"/>
      <c r="L262" s="20"/>
    </row>
    <row r="263" spans="2:12" s="4" customFormat="1">
      <c r="B263" s="5"/>
      <c r="H263" s="70"/>
      <c r="L263" s="20"/>
    </row>
    <row r="264" spans="2:12" s="4" customFormat="1">
      <c r="B264" s="5"/>
      <c r="H264" s="70"/>
      <c r="L264" s="20"/>
    </row>
    <row r="265" spans="2:12" s="4" customFormat="1">
      <c r="B265" s="5"/>
      <c r="H265" s="70"/>
      <c r="L265" s="20"/>
    </row>
    <row r="266" spans="2:12" s="4" customFormat="1">
      <c r="B266" s="5"/>
      <c r="H266" s="70"/>
      <c r="L266" s="20"/>
    </row>
    <row r="267" spans="2:12" s="4" customFormat="1">
      <c r="B267" s="5"/>
      <c r="H267" s="70"/>
      <c r="L267" s="20"/>
    </row>
    <row r="268" spans="2:12" s="4" customFormat="1">
      <c r="B268" s="5"/>
      <c r="H268" s="70"/>
      <c r="L268" s="20"/>
    </row>
    <row r="269" spans="2:12" s="4" customFormat="1">
      <c r="B269" s="5"/>
      <c r="H269" s="70"/>
      <c r="L269" s="20"/>
    </row>
    <row r="270" spans="2:12" s="4" customFormat="1">
      <c r="B270" s="5"/>
      <c r="H270" s="70"/>
      <c r="L270" s="20"/>
    </row>
    <row r="271" spans="2:12" s="4" customFormat="1">
      <c r="B271" s="5"/>
      <c r="H271" s="70"/>
      <c r="L271" s="20"/>
    </row>
    <row r="272" spans="2:12" s="4" customFormat="1">
      <c r="B272" s="5"/>
      <c r="H272" s="70"/>
      <c r="L272" s="20"/>
    </row>
    <row r="273" spans="2:12" s="4" customFormat="1">
      <c r="B273" s="5"/>
      <c r="H273" s="70"/>
      <c r="L273" s="20"/>
    </row>
    <row r="274" spans="2:12" s="4" customFormat="1">
      <c r="B274" s="5"/>
      <c r="H274" s="70"/>
      <c r="L274" s="20"/>
    </row>
    <row r="275" spans="2:12" s="4" customFormat="1">
      <c r="B275" s="5"/>
      <c r="H275" s="70"/>
      <c r="L275" s="20"/>
    </row>
    <row r="276" spans="2:12" s="4" customFormat="1">
      <c r="B276" s="5"/>
      <c r="H276" s="70"/>
      <c r="L276" s="20"/>
    </row>
    <row r="277" spans="2:12" s="4" customFormat="1">
      <c r="B277" s="5"/>
      <c r="H277" s="70"/>
      <c r="L277" s="20"/>
    </row>
    <row r="278" spans="2:12" s="4" customFormat="1">
      <c r="B278" s="5"/>
      <c r="H278" s="70"/>
      <c r="L278" s="20"/>
    </row>
    <row r="279" spans="2:12" s="4" customFormat="1">
      <c r="B279" s="5"/>
      <c r="H279" s="70"/>
      <c r="L279" s="20"/>
    </row>
    <row r="280" spans="2:12" s="4" customFormat="1">
      <c r="B280" s="5"/>
      <c r="H280" s="70"/>
      <c r="L280" s="20"/>
    </row>
    <row r="281" spans="2:12" s="4" customFormat="1">
      <c r="B281" s="5"/>
      <c r="H281" s="70"/>
      <c r="L281" s="20"/>
    </row>
    <row r="282" spans="2:12" s="4" customFormat="1">
      <c r="B282" s="5"/>
      <c r="H282" s="70"/>
      <c r="L282" s="20"/>
    </row>
    <row r="283" spans="2:12" s="4" customFormat="1">
      <c r="B283" s="5"/>
      <c r="H283" s="70"/>
      <c r="L283" s="20"/>
    </row>
    <row r="284" spans="2:12" s="4" customFormat="1">
      <c r="B284" s="5"/>
      <c r="H284" s="70"/>
      <c r="L284" s="20"/>
    </row>
    <row r="285" spans="2:12" s="4" customFormat="1">
      <c r="B285" s="5"/>
      <c r="H285" s="70"/>
      <c r="L285" s="20"/>
    </row>
    <row r="286" spans="2:12" s="4" customFormat="1">
      <c r="B286" s="5"/>
      <c r="H286" s="70"/>
      <c r="L286" s="20"/>
    </row>
    <row r="287" spans="2:12" s="4" customFormat="1">
      <c r="B287" s="5"/>
      <c r="H287" s="70"/>
      <c r="L287" s="20"/>
    </row>
    <row r="288" spans="2:12" s="4" customFormat="1">
      <c r="B288" s="5"/>
      <c r="H288" s="70"/>
      <c r="L288" s="20"/>
    </row>
    <row r="289" spans="2:12" s="4" customFormat="1">
      <c r="B289" s="5"/>
      <c r="H289" s="70"/>
      <c r="L289" s="20"/>
    </row>
    <row r="290" spans="2:12" s="4" customFormat="1">
      <c r="B290" s="5"/>
      <c r="H290" s="70"/>
      <c r="L290" s="20"/>
    </row>
    <row r="291" spans="2:12" s="4" customFormat="1">
      <c r="B291" s="5"/>
      <c r="H291" s="70"/>
      <c r="L291" s="20"/>
    </row>
    <row r="292" spans="2:12" s="4" customFormat="1">
      <c r="B292" s="5"/>
      <c r="H292" s="70"/>
      <c r="L292" s="20"/>
    </row>
    <row r="293" spans="2:12" s="4" customFormat="1">
      <c r="B293" s="5"/>
      <c r="H293" s="70"/>
      <c r="L293" s="20"/>
    </row>
    <row r="294" spans="2:12" s="4" customFormat="1">
      <c r="B294" s="5"/>
      <c r="H294" s="70"/>
      <c r="L294" s="20"/>
    </row>
    <row r="295" spans="2:12" s="4" customFormat="1">
      <c r="B295" s="5"/>
      <c r="H295" s="70"/>
      <c r="L295" s="20"/>
    </row>
    <row r="296" spans="2:12" s="4" customFormat="1">
      <c r="B296" s="5"/>
      <c r="H296" s="70"/>
      <c r="L296" s="20"/>
    </row>
    <row r="297" spans="2:12" s="4" customFormat="1">
      <c r="B297" s="5"/>
      <c r="H297" s="70"/>
      <c r="L297" s="20"/>
    </row>
    <row r="298" spans="2:12" s="4" customFormat="1">
      <c r="B298" s="5"/>
      <c r="H298" s="70"/>
      <c r="L298" s="20"/>
    </row>
    <row r="299" spans="2:12" s="4" customFormat="1">
      <c r="B299" s="5"/>
      <c r="H299" s="70"/>
      <c r="L299" s="20"/>
    </row>
    <row r="300" spans="2:12" s="4" customFormat="1">
      <c r="B300" s="5"/>
      <c r="H300" s="70"/>
      <c r="L300" s="20"/>
    </row>
    <row r="301" spans="2:12" s="4" customFormat="1">
      <c r="B301" s="5"/>
      <c r="H301" s="70"/>
      <c r="L301" s="20"/>
    </row>
    <row r="302" spans="2:12" s="4" customFormat="1">
      <c r="B302" s="5"/>
      <c r="H302" s="70"/>
      <c r="L302" s="20"/>
    </row>
    <row r="303" spans="2:12" s="4" customFormat="1">
      <c r="B303" s="5"/>
      <c r="H303" s="70"/>
      <c r="L303" s="20"/>
    </row>
    <row r="304" spans="2:12" s="4" customFormat="1">
      <c r="B304" s="5"/>
      <c r="H304" s="70"/>
      <c r="L304" s="20"/>
    </row>
    <row r="305" spans="2:12" s="4" customFormat="1">
      <c r="B305" s="5"/>
      <c r="H305" s="70"/>
      <c r="L305" s="20"/>
    </row>
    <row r="306" spans="2:12" s="4" customFormat="1">
      <c r="B306" s="5"/>
      <c r="H306" s="70"/>
      <c r="L306" s="20"/>
    </row>
    <row r="307" spans="2:12" s="4" customFormat="1">
      <c r="B307" s="5"/>
      <c r="H307" s="70"/>
      <c r="L307" s="20"/>
    </row>
    <row r="308" spans="2:12" s="4" customFormat="1">
      <c r="B308" s="5"/>
      <c r="H308" s="70"/>
      <c r="L308" s="20"/>
    </row>
    <row r="309" spans="2:12" s="4" customFormat="1">
      <c r="B309" s="5"/>
      <c r="H309" s="70"/>
      <c r="L309" s="20"/>
    </row>
    <row r="310" spans="2:12" s="4" customFormat="1">
      <c r="B310" s="5"/>
      <c r="H310" s="70"/>
      <c r="L310" s="20"/>
    </row>
    <row r="311" spans="2:12" s="4" customFormat="1">
      <c r="B311" s="5"/>
      <c r="H311" s="70"/>
      <c r="L311" s="20"/>
    </row>
    <row r="312" spans="2:12" s="4" customFormat="1">
      <c r="B312" s="5"/>
      <c r="H312" s="70"/>
      <c r="L312" s="20"/>
    </row>
  </sheetData>
  <sheetProtection selectLockedCells="1"/>
  <mergeCells count="60">
    <mergeCell ref="C40:E40"/>
    <mergeCell ref="C43:E43"/>
    <mergeCell ref="C26:E26"/>
    <mergeCell ref="C28:E28"/>
    <mergeCell ref="B34:G34"/>
    <mergeCell ref="B35:B43"/>
    <mergeCell ref="C31:E31"/>
    <mergeCell ref="D33:E33"/>
    <mergeCell ref="C37:D37"/>
    <mergeCell ref="C27:E27"/>
    <mergeCell ref="C45:E45"/>
    <mergeCell ref="C41:E41"/>
    <mergeCell ref="C44:E44"/>
    <mergeCell ref="C32:E32"/>
    <mergeCell ref="B8:G8"/>
    <mergeCell ref="B20:G20"/>
    <mergeCell ref="C21:E21"/>
    <mergeCell ref="C39:E39"/>
    <mergeCell ref="C36:E36"/>
    <mergeCell ref="C18:E18"/>
    <mergeCell ref="C35:E35"/>
    <mergeCell ref="C30:E30"/>
    <mergeCell ref="C10:E10"/>
    <mergeCell ref="C23:E23"/>
    <mergeCell ref="C42:E42"/>
    <mergeCell ref="C24:E24"/>
    <mergeCell ref="C46:E46"/>
    <mergeCell ref="C47:E47"/>
    <mergeCell ref="C51:E51"/>
    <mergeCell ref="C52:E52"/>
    <mergeCell ref="C50:E50"/>
    <mergeCell ref="C48:E48"/>
    <mergeCell ref="C49:E49"/>
    <mergeCell ref="B7:C7"/>
    <mergeCell ref="C29:E29"/>
    <mergeCell ref="C15:E15"/>
    <mergeCell ref="C11:E11"/>
    <mergeCell ref="C12:E12"/>
    <mergeCell ref="C13:E13"/>
    <mergeCell ref="C9:E9"/>
    <mergeCell ref="B15:B17"/>
    <mergeCell ref="C17:E17"/>
    <mergeCell ref="C25:E25"/>
    <mergeCell ref="C22:E22"/>
    <mergeCell ref="H1:H54"/>
    <mergeCell ref="A1:A54"/>
    <mergeCell ref="D5:E5"/>
    <mergeCell ref="D6:E6"/>
    <mergeCell ref="D7:E7"/>
    <mergeCell ref="C54:E54"/>
    <mergeCell ref="C14:E14"/>
    <mergeCell ref="C1:G1"/>
    <mergeCell ref="B3:G3"/>
    <mergeCell ref="B4:G4"/>
    <mergeCell ref="B5:C5"/>
    <mergeCell ref="B6:C6"/>
    <mergeCell ref="C2:F2"/>
    <mergeCell ref="B21:B33"/>
    <mergeCell ref="C16:E16"/>
    <mergeCell ref="C19:E19"/>
  </mergeCells>
  <conditionalFormatting sqref="F21:F33 F35 F37:F54">
    <cfRule type="cellIs" dxfId="4" priority="17" stopIfTrue="1" operator="equal">
      <formula>0</formula>
    </cfRule>
  </conditionalFormatting>
  <conditionalFormatting sqref="F10:F19 F21:F33 F35 F37:F54">
    <cfRule type="expression" dxfId="3" priority="11">
      <formula>$G$2="X"</formula>
    </cfRule>
  </conditionalFormatting>
  <conditionalFormatting sqref="F10">
    <cfRule type="expression" dxfId="2" priority="2">
      <formula>0</formula>
    </cfRule>
  </conditionalFormatting>
  <conditionalFormatting sqref="F10 F12 F14 F19 F36 D38">
    <cfRule type="cellIs" dxfId="1" priority="1" operator="equal">
      <formula>0</formula>
    </cfRule>
  </conditionalFormatting>
  <dataValidations count="3">
    <dataValidation type="whole" operator="lessThan" allowBlank="1" showInputMessage="1" showErrorMessage="1" sqref="F36">
      <formula1>25001</formula1>
    </dataValidation>
    <dataValidation type="whole" operator="lessThan" allowBlank="1" showInputMessage="1" showErrorMessage="1" sqref="F43">
      <formula1>125001</formula1>
    </dataValidation>
    <dataValidation type="list" allowBlank="1" showInputMessage="1" showErrorMessage="1" sqref="E37">
      <formula1>$L$1:$L$3</formula1>
    </dataValidation>
  </dataValidations>
  <printOptions horizontalCentered="1" verticalCentered="1"/>
  <pageMargins left="0.25" right="0.25" top="0.22" bottom="0.24" header="0.08" footer="0.05"/>
  <pageSetup paperSize="9" orientation="portrait" horizontalDpi="300" verticalDpi="300" r:id="rId1"/>
  <headerFooter>
    <oddHeader>&amp;C&amp;8~~Finance Computer Cell ~~ Income Tax Computationn Sheet~~ Final~~Financial Year 2022-2023~~Assessment Year 2023-2024 ~~ Mahatma Gandhi University~~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A34" workbookViewId="0">
      <selection activeCell="E37" sqref="E37:H37"/>
    </sheetView>
  </sheetViews>
  <sheetFormatPr defaultRowHeight="14.25"/>
  <cols>
    <col min="1" max="1" width="1.7109375" style="4" customWidth="1"/>
    <col min="2" max="2" width="12.7109375" style="3" customWidth="1"/>
    <col min="3" max="3" width="9.5703125" style="1" customWidth="1"/>
    <col min="4" max="4" width="8.28515625" style="1" customWidth="1"/>
    <col min="5" max="5" width="6.140625" style="1" customWidth="1"/>
    <col min="6" max="6" width="5.5703125" style="1" bestFit="1" customWidth="1"/>
    <col min="7" max="7" width="6" style="1" customWidth="1"/>
    <col min="8" max="8" width="6.140625" style="1" customWidth="1"/>
    <col min="9" max="9" width="6.5703125" style="1" customWidth="1"/>
    <col min="10" max="10" width="7.140625" style="1" customWidth="1"/>
    <col min="11" max="11" width="8.5703125" style="1" customWidth="1"/>
    <col min="12" max="12" width="7.5703125" style="1" customWidth="1"/>
    <col min="13" max="13" width="6.5703125" style="1" customWidth="1"/>
    <col min="14" max="14" width="6.85546875" style="1" customWidth="1"/>
    <col min="15" max="15" width="1.5703125" style="4" customWidth="1"/>
    <col min="16" max="16384" width="9.140625" style="1"/>
  </cols>
  <sheetData>
    <row r="1" spans="1:15" ht="15.75" customHeight="1" thickBot="1">
      <c r="A1" s="72" t="s">
        <v>83</v>
      </c>
      <c r="B1" s="135" t="s">
        <v>32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72" t="s">
        <v>83</v>
      </c>
    </row>
    <row r="2" spans="1:15" s="2" customFormat="1" ht="44.25" customHeight="1">
      <c r="A2" s="72"/>
      <c r="B2" s="36" t="s">
        <v>20</v>
      </c>
      <c r="C2" s="144" t="s">
        <v>104</v>
      </c>
      <c r="D2" s="55" t="s">
        <v>21</v>
      </c>
      <c r="E2" s="55" t="s">
        <v>22</v>
      </c>
      <c r="F2" s="55" t="s">
        <v>23</v>
      </c>
      <c r="G2" s="55" t="s">
        <v>24</v>
      </c>
      <c r="H2" s="55" t="s">
        <v>25</v>
      </c>
      <c r="I2" s="55" t="s">
        <v>26</v>
      </c>
      <c r="J2" s="56" t="s">
        <v>80</v>
      </c>
      <c r="K2" s="37" t="s">
        <v>81</v>
      </c>
      <c r="L2" s="37" t="s">
        <v>82</v>
      </c>
      <c r="M2" s="55" t="s">
        <v>27</v>
      </c>
      <c r="N2" s="57" t="s">
        <v>41</v>
      </c>
      <c r="O2" s="72"/>
    </row>
    <row r="3" spans="1:15" ht="20.100000000000001" customHeight="1">
      <c r="A3" s="72"/>
      <c r="B3" s="38">
        <v>44621</v>
      </c>
      <c r="C3" s="14"/>
      <c r="D3" s="14"/>
      <c r="E3" s="14"/>
      <c r="F3" s="14"/>
      <c r="G3" s="14"/>
      <c r="H3" s="14"/>
      <c r="I3" s="14"/>
      <c r="J3" s="26">
        <v>0</v>
      </c>
      <c r="K3" s="14"/>
      <c r="L3" s="14"/>
      <c r="M3" s="14"/>
      <c r="N3" s="39"/>
      <c r="O3" s="72"/>
    </row>
    <row r="4" spans="1:15" ht="20.100000000000001" customHeight="1">
      <c r="A4" s="72"/>
      <c r="B4" s="38">
        <v>44652</v>
      </c>
      <c r="C4" s="14">
        <f t="shared" ref="C4:E5" si="0">C3</f>
        <v>0</v>
      </c>
      <c r="D4" s="14">
        <f t="shared" si="0"/>
        <v>0</v>
      </c>
      <c r="E4" s="14">
        <f t="shared" si="0"/>
        <v>0</v>
      </c>
      <c r="F4" s="14">
        <f t="shared" ref="F4:M5" si="1">F3</f>
        <v>0</v>
      </c>
      <c r="G4" s="14">
        <f t="shared" si="1"/>
        <v>0</v>
      </c>
      <c r="H4" s="14">
        <f t="shared" si="1"/>
        <v>0</v>
      </c>
      <c r="I4" s="14">
        <f t="shared" si="1"/>
        <v>0</v>
      </c>
      <c r="J4" s="26">
        <f>+J3</f>
        <v>0</v>
      </c>
      <c r="K4" s="14">
        <f>+K3</f>
        <v>0</v>
      </c>
      <c r="L4" s="14">
        <f t="shared" si="1"/>
        <v>0</v>
      </c>
      <c r="M4" s="14">
        <f t="shared" si="1"/>
        <v>0</v>
      </c>
      <c r="N4" s="39">
        <f>+N3</f>
        <v>0</v>
      </c>
      <c r="O4" s="72"/>
    </row>
    <row r="5" spans="1:15" ht="20.100000000000001" customHeight="1">
      <c r="A5" s="72"/>
      <c r="B5" s="38">
        <v>44682</v>
      </c>
      <c r="C5" s="14">
        <f t="shared" ref="C5" si="2">C4</f>
        <v>0</v>
      </c>
      <c r="D5" s="14">
        <f t="shared" si="0"/>
        <v>0</v>
      </c>
      <c r="E5" s="14">
        <f t="shared" si="0"/>
        <v>0</v>
      </c>
      <c r="F5" s="14">
        <f t="shared" si="1"/>
        <v>0</v>
      </c>
      <c r="G5" s="14">
        <f t="shared" si="1"/>
        <v>0</v>
      </c>
      <c r="H5" s="14">
        <f t="shared" si="1"/>
        <v>0</v>
      </c>
      <c r="I5" s="14">
        <f t="shared" si="1"/>
        <v>0</v>
      </c>
      <c r="J5" s="26">
        <f t="shared" ref="J5:J14" si="3">+J4</f>
        <v>0</v>
      </c>
      <c r="K5" s="14">
        <f t="shared" ref="K5:K14" si="4">+K4</f>
        <v>0</v>
      </c>
      <c r="L5" s="14">
        <f t="shared" si="1"/>
        <v>0</v>
      </c>
      <c r="M5" s="14">
        <f t="shared" si="1"/>
        <v>0</v>
      </c>
      <c r="N5" s="39">
        <f t="shared" ref="N5:N11" si="5">+N4</f>
        <v>0</v>
      </c>
      <c r="O5" s="72"/>
    </row>
    <row r="6" spans="1:15" ht="20.100000000000001" customHeight="1">
      <c r="A6" s="72"/>
      <c r="B6" s="38">
        <v>44713</v>
      </c>
      <c r="C6" s="14">
        <f t="shared" ref="C6" si="6">C5</f>
        <v>0</v>
      </c>
      <c r="D6" s="14">
        <f t="shared" ref="D6:D14" si="7">D5</f>
        <v>0</v>
      </c>
      <c r="E6" s="14">
        <f t="shared" ref="E6:E12" si="8">E5</f>
        <v>0</v>
      </c>
      <c r="F6" s="14">
        <f t="shared" ref="F6:F14" si="9">F5</f>
        <v>0</v>
      </c>
      <c r="G6" s="14">
        <f t="shared" ref="G6:G14" si="10">G5</f>
        <v>0</v>
      </c>
      <c r="H6" s="14">
        <f t="shared" ref="H6:H14" si="11">H5</f>
        <v>0</v>
      </c>
      <c r="I6" s="14">
        <f t="shared" ref="I6:I14" si="12">I5</f>
        <v>0</v>
      </c>
      <c r="J6" s="14"/>
      <c r="K6" s="14">
        <f t="shared" si="4"/>
        <v>0</v>
      </c>
      <c r="L6" s="14">
        <f t="shared" ref="L6:L14" si="13">L5</f>
        <v>0</v>
      </c>
      <c r="M6" s="14">
        <f t="shared" ref="M6:M14" si="14">M5</f>
        <v>0</v>
      </c>
      <c r="N6" s="39">
        <f t="shared" si="5"/>
        <v>0</v>
      </c>
      <c r="O6" s="72"/>
    </row>
    <row r="7" spans="1:15" ht="20.100000000000001" customHeight="1">
      <c r="A7" s="72"/>
      <c r="B7" s="38">
        <v>44743</v>
      </c>
      <c r="C7" s="14">
        <f t="shared" ref="C7" si="15">C6</f>
        <v>0</v>
      </c>
      <c r="D7" s="14">
        <f t="shared" si="7"/>
        <v>0</v>
      </c>
      <c r="E7" s="14">
        <f>E6</f>
        <v>0</v>
      </c>
      <c r="F7" s="14">
        <f t="shared" si="9"/>
        <v>0</v>
      </c>
      <c r="G7" s="14">
        <f t="shared" si="10"/>
        <v>0</v>
      </c>
      <c r="H7" s="14">
        <f t="shared" si="11"/>
        <v>0</v>
      </c>
      <c r="I7" s="14">
        <f t="shared" si="12"/>
        <v>0</v>
      </c>
      <c r="J7" s="14">
        <f t="shared" si="3"/>
        <v>0</v>
      </c>
      <c r="K7" s="14">
        <f t="shared" si="4"/>
        <v>0</v>
      </c>
      <c r="L7" s="14">
        <f t="shared" si="13"/>
        <v>0</v>
      </c>
      <c r="M7" s="14">
        <f t="shared" si="14"/>
        <v>0</v>
      </c>
      <c r="N7" s="39">
        <f t="shared" si="5"/>
        <v>0</v>
      </c>
      <c r="O7" s="72"/>
    </row>
    <row r="8" spans="1:15" ht="20.100000000000001" customHeight="1">
      <c r="A8" s="72"/>
      <c r="B8" s="38">
        <v>44774</v>
      </c>
      <c r="C8" s="14">
        <f t="shared" ref="C8" si="16">C7</f>
        <v>0</v>
      </c>
      <c r="D8" s="14">
        <f t="shared" si="7"/>
        <v>0</v>
      </c>
      <c r="E8" s="14">
        <f>E7</f>
        <v>0</v>
      </c>
      <c r="F8" s="14">
        <f t="shared" si="9"/>
        <v>0</v>
      </c>
      <c r="G8" s="14">
        <f t="shared" si="10"/>
        <v>0</v>
      </c>
      <c r="H8" s="14">
        <f t="shared" si="11"/>
        <v>0</v>
      </c>
      <c r="I8" s="14">
        <f t="shared" si="12"/>
        <v>0</v>
      </c>
      <c r="J8" s="14">
        <f t="shared" si="3"/>
        <v>0</v>
      </c>
      <c r="K8" s="14">
        <f t="shared" si="4"/>
        <v>0</v>
      </c>
      <c r="L8" s="14">
        <f t="shared" si="13"/>
        <v>0</v>
      </c>
      <c r="M8" s="14">
        <f t="shared" si="14"/>
        <v>0</v>
      </c>
      <c r="N8" s="39">
        <f t="shared" si="5"/>
        <v>0</v>
      </c>
      <c r="O8" s="72"/>
    </row>
    <row r="9" spans="1:15" ht="20.100000000000001" customHeight="1">
      <c r="A9" s="72"/>
      <c r="B9" s="38">
        <v>44805</v>
      </c>
      <c r="C9" s="14">
        <f t="shared" ref="C9" si="17">C8</f>
        <v>0</v>
      </c>
      <c r="D9" s="14">
        <f t="shared" si="7"/>
        <v>0</v>
      </c>
      <c r="E9" s="14">
        <f t="shared" si="8"/>
        <v>0</v>
      </c>
      <c r="F9" s="14">
        <f t="shared" si="9"/>
        <v>0</v>
      </c>
      <c r="G9" s="14">
        <f t="shared" si="10"/>
        <v>0</v>
      </c>
      <c r="H9" s="14">
        <f t="shared" si="11"/>
        <v>0</v>
      </c>
      <c r="I9" s="14">
        <f t="shared" si="12"/>
        <v>0</v>
      </c>
      <c r="J9" s="14">
        <f t="shared" si="3"/>
        <v>0</v>
      </c>
      <c r="K9" s="14">
        <f t="shared" si="4"/>
        <v>0</v>
      </c>
      <c r="L9" s="14">
        <f t="shared" si="13"/>
        <v>0</v>
      </c>
      <c r="M9" s="14">
        <f t="shared" si="14"/>
        <v>0</v>
      </c>
      <c r="N9" s="39">
        <f t="shared" si="5"/>
        <v>0</v>
      </c>
      <c r="O9" s="72"/>
    </row>
    <row r="10" spans="1:15" ht="20.100000000000001" customHeight="1">
      <c r="A10" s="72"/>
      <c r="B10" s="38">
        <v>44835</v>
      </c>
      <c r="C10" s="14">
        <f t="shared" ref="C10" si="18">C9</f>
        <v>0</v>
      </c>
      <c r="D10" s="14">
        <f t="shared" si="7"/>
        <v>0</v>
      </c>
      <c r="E10" s="14">
        <f>E9</f>
        <v>0</v>
      </c>
      <c r="F10" s="14">
        <f t="shared" si="9"/>
        <v>0</v>
      </c>
      <c r="G10" s="14">
        <f t="shared" si="10"/>
        <v>0</v>
      </c>
      <c r="H10" s="14">
        <f t="shared" si="11"/>
        <v>0</v>
      </c>
      <c r="I10" s="14">
        <f t="shared" si="12"/>
        <v>0</v>
      </c>
      <c r="J10" s="14">
        <f t="shared" si="3"/>
        <v>0</v>
      </c>
      <c r="K10" s="14">
        <f t="shared" si="4"/>
        <v>0</v>
      </c>
      <c r="L10" s="14">
        <f t="shared" si="13"/>
        <v>0</v>
      </c>
      <c r="M10" s="14">
        <f t="shared" si="14"/>
        <v>0</v>
      </c>
      <c r="N10" s="39">
        <f t="shared" si="5"/>
        <v>0</v>
      </c>
      <c r="O10" s="72"/>
    </row>
    <row r="11" spans="1:15" ht="20.100000000000001" customHeight="1">
      <c r="A11" s="72"/>
      <c r="B11" s="38">
        <v>44866</v>
      </c>
      <c r="C11" s="14">
        <f t="shared" ref="C11:C12" si="19">C10</f>
        <v>0</v>
      </c>
      <c r="D11" s="14">
        <f t="shared" si="7"/>
        <v>0</v>
      </c>
      <c r="E11" s="14">
        <f>E10</f>
        <v>0</v>
      </c>
      <c r="F11" s="14">
        <f t="shared" si="9"/>
        <v>0</v>
      </c>
      <c r="G11" s="14">
        <f t="shared" si="10"/>
        <v>0</v>
      </c>
      <c r="H11" s="14">
        <f t="shared" si="11"/>
        <v>0</v>
      </c>
      <c r="I11" s="14">
        <f t="shared" si="12"/>
        <v>0</v>
      </c>
      <c r="J11" s="14">
        <f t="shared" si="3"/>
        <v>0</v>
      </c>
      <c r="K11" s="14">
        <f t="shared" si="4"/>
        <v>0</v>
      </c>
      <c r="L11" s="14">
        <f t="shared" si="13"/>
        <v>0</v>
      </c>
      <c r="M11" s="14">
        <f t="shared" si="14"/>
        <v>0</v>
      </c>
      <c r="N11" s="39">
        <f t="shared" si="5"/>
        <v>0</v>
      </c>
      <c r="O11" s="72"/>
    </row>
    <row r="12" spans="1:15" ht="20.100000000000001" customHeight="1">
      <c r="A12" s="72"/>
      <c r="B12" s="38">
        <v>44896</v>
      </c>
      <c r="C12" s="14">
        <f t="shared" si="19"/>
        <v>0</v>
      </c>
      <c r="D12" s="14">
        <f t="shared" si="7"/>
        <v>0</v>
      </c>
      <c r="E12" s="14">
        <f t="shared" si="8"/>
        <v>0</v>
      </c>
      <c r="F12" s="14">
        <f t="shared" si="9"/>
        <v>0</v>
      </c>
      <c r="G12" s="14">
        <f t="shared" si="10"/>
        <v>0</v>
      </c>
      <c r="H12" s="14">
        <f t="shared" si="11"/>
        <v>0</v>
      </c>
      <c r="I12" s="14">
        <f t="shared" si="12"/>
        <v>0</v>
      </c>
      <c r="J12" s="14">
        <f t="shared" si="3"/>
        <v>0</v>
      </c>
      <c r="K12" s="14">
        <f t="shared" si="4"/>
        <v>0</v>
      </c>
      <c r="L12" s="14">
        <f t="shared" si="13"/>
        <v>0</v>
      </c>
      <c r="M12" s="14">
        <f t="shared" si="14"/>
        <v>0</v>
      </c>
      <c r="N12" s="137" t="s">
        <v>84</v>
      </c>
      <c r="O12" s="72"/>
    </row>
    <row r="13" spans="1:15" ht="20.100000000000001" customHeight="1">
      <c r="A13" s="72"/>
      <c r="B13" s="38">
        <v>44927</v>
      </c>
      <c r="C13" s="14">
        <f t="shared" ref="C13" si="20">C12</f>
        <v>0</v>
      </c>
      <c r="D13" s="14">
        <f t="shared" si="7"/>
        <v>0</v>
      </c>
      <c r="E13" s="14">
        <f>E12</f>
        <v>0</v>
      </c>
      <c r="F13" s="14">
        <f t="shared" si="9"/>
        <v>0</v>
      </c>
      <c r="G13" s="14">
        <f t="shared" si="10"/>
        <v>0</v>
      </c>
      <c r="H13" s="14">
        <f t="shared" si="11"/>
        <v>0</v>
      </c>
      <c r="I13" s="14">
        <f t="shared" si="12"/>
        <v>0</v>
      </c>
      <c r="J13" s="14">
        <f t="shared" si="3"/>
        <v>0</v>
      </c>
      <c r="K13" s="14">
        <f t="shared" si="4"/>
        <v>0</v>
      </c>
      <c r="L13" s="14">
        <f t="shared" si="13"/>
        <v>0</v>
      </c>
      <c r="M13" s="14">
        <f t="shared" si="14"/>
        <v>0</v>
      </c>
      <c r="N13" s="138"/>
      <c r="O13" s="72"/>
    </row>
    <row r="14" spans="1:15" ht="20.100000000000001" customHeight="1">
      <c r="A14" s="72"/>
      <c r="B14" s="38">
        <v>44958</v>
      </c>
      <c r="C14" s="14">
        <f t="shared" ref="C14" si="21">C13</f>
        <v>0</v>
      </c>
      <c r="D14" s="14">
        <f t="shared" si="7"/>
        <v>0</v>
      </c>
      <c r="E14" s="14">
        <f>E13</f>
        <v>0</v>
      </c>
      <c r="F14" s="14">
        <f t="shared" si="9"/>
        <v>0</v>
      </c>
      <c r="G14" s="14">
        <f t="shared" si="10"/>
        <v>0</v>
      </c>
      <c r="H14" s="14">
        <f t="shared" si="11"/>
        <v>0</v>
      </c>
      <c r="I14" s="14">
        <f t="shared" si="12"/>
        <v>0</v>
      </c>
      <c r="J14" s="14">
        <f t="shared" si="3"/>
        <v>0</v>
      </c>
      <c r="K14" s="14">
        <f t="shared" si="4"/>
        <v>0</v>
      </c>
      <c r="L14" s="14">
        <f t="shared" si="13"/>
        <v>0</v>
      </c>
      <c r="M14" s="14">
        <f t="shared" si="14"/>
        <v>0</v>
      </c>
      <c r="N14" s="139"/>
      <c r="O14" s="72"/>
    </row>
    <row r="15" spans="1:15" ht="20.100000000000001" customHeight="1">
      <c r="A15" s="72"/>
      <c r="B15" s="40" t="s">
        <v>28</v>
      </c>
      <c r="C15" s="14"/>
      <c r="D15" s="14">
        <f>C15</f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39"/>
      <c r="O15" s="72"/>
    </row>
    <row r="16" spans="1:15" ht="20.100000000000001" customHeight="1">
      <c r="A16" s="72"/>
      <c r="B16" s="40" t="s">
        <v>29</v>
      </c>
      <c r="C16" s="14"/>
      <c r="D16" s="14">
        <f>+C16</f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39"/>
      <c r="O16" s="72"/>
    </row>
    <row r="17" spans="1:15" ht="30" customHeight="1">
      <c r="A17" s="72"/>
      <c r="B17" s="41" t="s">
        <v>93</v>
      </c>
      <c r="C17" s="6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9"/>
      <c r="O17" s="72"/>
    </row>
    <row r="18" spans="1:15" ht="20.100000000000001" customHeight="1">
      <c r="A18" s="72"/>
      <c r="B18" s="40" t="s">
        <v>74</v>
      </c>
      <c r="C18" s="4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9"/>
      <c r="O18" s="72"/>
    </row>
    <row r="19" spans="1:15" ht="23.25" customHeight="1">
      <c r="A19" s="72"/>
      <c r="B19" s="43" t="s">
        <v>108</v>
      </c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9"/>
      <c r="O19" s="72"/>
    </row>
    <row r="20" spans="1:15" ht="20.100000000000001" customHeight="1" thickBot="1">
      <c r="A20" s="72"/>
      <c r="B20" s="44" t="s">
        <v>8</v>
      </c>
      <c r="C20" s="34">
        <f>SUM(C3:C19)</f>
        <v>0</v>
      </c>
      <c r="D20" s="34">
        <f t="shared" ref="D20:M20" si="22">SUM(D3:D19)</f>
        <v>0</v>
      </c>
      <c r="E20" s="34">
        <f t="shared" si="22"/>
        <v>0</v>
      </c>
      <c r="F20" s="34">
        <f t="shared" si="22"/>
        <v>0</v>
      </c>
      <c r="G20" s="34">
        <f t="shared" si="22"/>
        <v>0</v>
      </c>
      <c r="H20" s="34">
        <f t="shared" si="22"/>
        <v>0</v>
      </c>
      <c r="I20" s="34">
        <f t="shared" si="22"/>
        <v>0</v>
      </c>
      <c r="J20" s="34">
        <f>SUM(J3:J14)</f>
        <v>0</v>
      </c>
      <c r="K20" s="34">
        <f t="shared" si="22"/>
        <v>0</v>
      </c>
      <c r="L20" s="34">
        <f t="shared" si="22"/>
        <v>0</v>
      </c>
      <c r="M20" s="34">
        <f t="shared" si="22"/>
        <v>0</v>
      </c>
      <c r="N20" s="45">
        <f>SUM(N3:N19)</f>
        <v>0</v>
      </c>
      <c r="O20" s="72"/>
    </row>
    <row r="21" spans="1:15" ht="17.25" customHeight="1" thickBot="1">
      <c r="A21" s="72"/>
      <c r="B21" s="127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  <c r="O21" s="72"/>
    </row>
    <row r="22" spans="1:15" ht="15">
      <c r="A22" s="72"/>
      <c r="B22" s="54"/>
      <c r="C22" s="35"/>
      <c r="D22" s="35"/>
      <c r="E22" s="35"/>
      <c r="F22" s="35"/>
      <c r="G22" s="35"/>
      <c r="H22" s="35"/>
      <c r="I22" s="35"/>
      <c r="J22" s="35"/>
      <c r="K22" s="35"/>
      <c r="L22" s="24"/>
      <c r="M22" s="24"/>
      <c r="N22" s="53"/>
      <c r="O22" s="72"/>
    </row>
    <row r="23" spans="1:15" ht="20.100000000000001" customHeight="1">
      <c r="A23" s="72"/>
      <c r="B23" s="118" t="s">
        <v>39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72"/>
    </row>
    <row r="24" spans="1:15" ht="20.100000000000001" customHeight="1">
      <c r="A24" s="72"/>
      <c r="B24" s="16" t="s">
        <v>30</v>
      </c>
      <c r="C24" s="129" t="s">
        <v>31</v>
      </c>
      <c r="D24" s="130"/>
      <c r="E24" s="130"/>
      <c r="F24" s="130"/>
      <c r="G24" s="131"/>
      <c r="H24" s="129" t="s">
        <v>15</v>
      </c>
      <c r="I24" s="130"/>
      <c r="J24" s="130"/>
      <c r="K24" s="131"/>
      <c r="L24" s="140"/>
      <c r="M24" s="140"/>
      <c r="N24" s="47"/>
      <c r="O24" s="72"/>
    </row>
    <row r="25" spans="1:15" ht="20.100000000000001" customHeight="1">
      <c r="A25" s="72"/>
      <c r="B25" s="51">
        <v>1</v>
      </c>
      <c r="C25" s="129"/>
      <c r="D25" s="130"/>
      <c r="E25" s="130"/>
      <c r="F25" s="130"/>
      <c r="G25" s="131"/>
      <c r="H25" s="129"/>
      <c r="I25" s="130"/>
      <c r="J25" s="130"/>
      <c r="K25" s="131"/>
      <c r="L25" s="140"/>
      <c r="M25" s="140"/>
      <c r="N25" s="25"/>
      <c r="O25" s="72"/>
    </row>
    <row r="26" spans="1:15" ht="20.100000000000001" customHeight="1">
      <c r="A26" s="72"/>
      <c r="B26" s="51">
        <v>2</v>
      </c>
      <c r="C26" s="129"/>
      <c r="D26" s="130"/>
      <c r="E26" s="130"/>
      <c r="F26" s="130"/>
      <c r="G26" s="131"/>
      <c r="H26" s="129"/>
      <c r="I26" s="130"/>
      <c r="J26" s="130"/>
      <c r="K26" s="131"/>
      <c r="L26" s="140"/>
      <c r="M26" s="140"/>
      <c r="N26" s="25"/>
      <c r="O26" s="72"/>
    </row>
    <row r="27" spans="1:15" ht="20.100000000000001" customHeight="1">
      <c r="A27" s="72"/>
      <c r="B27" s="51">
        <v>3</v>
      </c>
      <c r="C27" s="129"/>
      <c r="D27" s="130"/>
      <c r="E27" s="130"/>
      <c r="F27" s="130"/>
      <c r="G27" s="131"/>
      <c r="H27" s="129"/>
      <c r="I27" s="130"/>
      <c r="J27" s="130"/>
      <c r="K27" s="131"/>
      <c r="L27" s="132"/>
      <c r="M27" s="132"/>
      <c r="N27" s="25"/>
      <c r="O27" s="72"/>
    </row>
    <row r="28" spans="1:15" ht="15">
      <c r="A28" s="72"/>
      <c r="B28" s="134"/>
      <c r="C28" s="134"/>
      <c r="D28" s="134"/>
      <c r="E28" s="134"/>
      <c r="F28" s="134"/>
      <c r="G28" s="134"/>
      <c r="H28" s="134"/>
      <c r="I28" s="142"/>
      <c r="J28" s="142"/>
      <c r="K28" s="142"/>
      <c r="L28" s="142"/>
      <c r="M28" s="64"/>
      <c r="N28" s="15"/>
      <c r="O28" s="72"/>
    </row>
    <row r="29" spans="1:15" ht="15">
      <c r="A29" s="72"/>
      <c r="B29" s="141" t="s">
        <v>40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5"/>
      <c r="O29" s="72"/>
    </row>
    <row r="30" spans="1:15" ht="32.25" customHeight="1">
      <c r="A30" s="72"/>
      <c r="B30" s="136" t="s">
        <v>67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72"/>
    </row>
    <row r="31" spans="1:15" ht="15">
      <c r="A31" s="72"/>
      <c r="B31" s="49"/>
      <c r="C31" s="15"/>
      <c r="D31" s="15"/>
      <c r="E31" s="15"/>
      <c r="F31" s="15"/>
      <c r="H31" s="50"/>
      <c r="I31" s="50"/>
      <c r="J31" s="50"/>
      <c r="K31" s="50"/>
      <c r="L31" s="50"/>
      <c r="M31" s="50"/>
      <c r="N31" s="50"/>
      <c r="O31" s="72"/>
    </row>
    <row r="32" spans="1:15" ht="15">
      <c r="A32" s="72"/>
      <c r="B32" s="66" t="s">
        <v>55</v>
      </c>
      <c r="C32" s="15"/>
      <c r="D32" s="15"/>
      <c r="E32" s="15"/>
      <c r="F32" s="15"/>
      <c r="G32" s="50"/>
      <c r="H32" s="50"/>
      <c r="I32" s="50"/>
      <c r="J32" s="50"/>
      <c r="K32" s="65" t="s">
        <v>35</v>
      </c>
      <c r="L32" s="50"/>
      <c r="M32" s="50"/>
      <c r="N32" s="50"/>
      <c r="O32" s="72"/>
    </row>
    <row r="33" spans="1:15" ht="25.5" customHeight="1">
      <c r="A33" s="72"/>
      <c r="B33" s="133" t="s">
        <v>89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72"/>
    </row>
    <row r="34" spans="1:15" ht="26.25" customHeight="1">
      <c r="A34" s="72"/>
      <c r="B34" s="122" t="s">
        <v>33</v>
      </c>
      <c r="C34" s="122"/>
      <c r="D34" s="122"/>
      <c r="E34" s="121" t="s">
        <v>53</v>
      </c>
      <c r="F34" s="121"/>
      <c r="G34" s="121"/>
      <c r="H34" s="121"/>
      <c r="I34" s="121" t="s">
        <v>90</v>
      </c>
      <c r="J34" s="121"/>
      <c r="K34" s="121"/>
      <c r="L34" s="121"/>
      <c r="M34" s="121"/>
      <c r="N34" s="68" t="s">
        <v>91</v>
      </c>
      <c r="O34" s="72"/>
    </row>
    <row r="35" spans="1:15" ht="24.95" customHeight="1">
      <c r="A35" s="72"/>
      <c r="B35" s="123" t="s">
        <v>47</v>
      </c>
      <c r="C35" s="123"/>
      <c r="D35" s="123"/>
      <c r="E35" s="128" t="s">
        <v>34</v>
      </c>
      <c r="F35" s="128"/>
      <c r="G35" s="128"/>
      <c r="H35" s="128"/>
      <c r="I35" s="121">
        <v>0</v>
      </c>
      <c r="J35" s="121"/>
      <c r="K35" s="121"/>
      <c r="L35" s="121"/>
      <c r="M35" s="121"/>
      <c r="N35" s="122" t="s">
        <v>92</v>
      </c>
      <c r="O35" s="72"/>
    </row>
    <row r="36" spans="1:15" ht="24.95" customHeight="1">
      <c r="A36" s="72"/>
      <c r="B36" s="123" t="s">
        <v>96</v>
      </c>
      <c r="C36" s="123">
        <v>0.05</v>
      </c>
      <c r="D36" s="123" t="s">
        <v>59</v>
      </c>
      <c r="E36" s="128">
        <v>0.05</v>
      </c>
      <c r="F36" s="128"/>
      <c r="G36" s="128"/>
      <c r="H36" s="128"/>
      <c r="I36" s="124" t="s">
        <v>98</v>
      </c>
      <c r="J36" s="124"/>
      <c r="K36" s="124"/>
      <c r="L36" s="124"/>
      <c r="M36" s="124"/>
      <c r="N36" s="122"/>
      <c r="O36" s="72"/>
    </row>
    <row r="37" spans="1:15" ht="24.95" customHeight="1">
      <c r="A37" s="72"/>
      <c r="B37" s="123" t="s">
        <v>97</v>
      </c>
      <c r="C37" s="123">
        <v>0.2</v>
      </c>
      <c r="D37" s="123" t="s">
        <v>48</v>
      </c>
      <c r="E37" s="128">
        <v>0.2</v>
      </c>
      <c r="F37" s="128"/>
      <c r="G37" s="128"/>
      <c r="H37" s="128"/>
      <c r="I37" s="121" t="s">
        <v>99</v>
      </c>
      <c r="J37" s="121"/>
      <c r="K37" s="121"/>
      <c r="L37" s="121"/>
      <c r="M37" s="121"/>
      <c r="N37" s="122"/>
      <c r="O37" s="72"/>
    </row>
    <row r="38" spans="1:15" ht="24.95" customHeight="1">
      <c r="A38" s="72"/>
      <c r="B38" s="123" t="s">
        <v>85</v>
      </c>
      <c r="C38" s="123">
        <v>0.3</v>
      </c>
      <c r="D38" s="123" t="s">
        <v>49</v>
      </c>
      <c r="E38" s="128">
        <v>0.3</v>
      </c>
      <c r="F38" s="128"/>
      <c r="G38" s="128"/>
      <c r="H38" s="128"/>
      <c r="I38" s="121" t="s">
        <v>100</v>
      </c>
      <c r="J38" s="121"/>
      <c r="K38" s="121"/>
      <c r="L38" s="121"/>
      <c r="M38" s="121"/>
      <c r="N38" s="122"/>
      <c r="O38" s="72"/>
    </row>
    <row r="39" spans="1:15">
      <c r="A39" s="72"/>
      <c r="O39" s="72"/>
    </row>
    <row r="40" spans="1:15">
      <c r="A40" s="67"/>
      <c r="O40" s="67"/>
    </row>
    <row r="41" spans="1:15">
      <c r="A41" s="67"/>
      <c r="O41" s="67"/>
    </row>
    <row r="42" spans="1:15">
      <c r="A42" s="67"/>
      <c r="O42" s="67"/>
    </row>
    <row r="43" spans="1:15">
      <c r="A43" s="67"/>
      <c r="O43" s="67"/>
    </row>
    <row r="44" spans="1:15">
      <c r="A44" s="67"/>
      <c r="O44" s="67"/>
    </row>
    <row r="45" spans="1:15">
      <c r="A45" s="67"/>
      <c r="O45" s="67"/>
    </row>
    <row r="46" spans="1:15">
      <c r="A46" s="67"/>
      <c r="O46" s="67"/>
    </row>
    <row r="47" spans="1:15">
      <c r="A47" s="67"/>
      <c r="O47" s="67"/>
    </row>
    <row r="48" spans="1:15">
      <c r="A48" s="67"/>
      <c r="O48" s="67"/>
    </row>
    <row r="49" spans="1:15">
      <c r="A49" s="67"/>
      <c r="O49" s="67"/>
    </row>
    <row r="50" spans="1:15">
      <c r="A50" s="67"/>
      <c r="O50" s="67"/>
    </row>
    <row r="51" spans="1:15">
      <c r="A51" s="67"/>
      <c r="O51" s="67"/>
    </row>
    <row r="52" spans="1:15">
      <c r="A52" s="67"/>
      <c r="O52" s="67"/>
    </row>
    <row r="53" spans="1:15">
      <c r="A53" s="67"/>
      <c r="O53" s="67"/>
    </row>
    <row r="54" spans="1:15">
      <c r="A54" s="67"/>
      <c r="O54" s="67"/>
    </row>
  </sheetData>
  <mergeCells count="40">
    <mergeCell ref="B1:N1"/>
    <mergeCell ref="B30:N30"/>
    <mergeCell ref="N12:N14"/>
    <mergeCell ref="L24:M24"/>
    <mergeCell ref="B29:M29"/>
    <mergeCell ref="H24:K24"/>
    <mergeCell ref="C25:G25"/>
    <mergeCell ref="C26:G26"/>
    <mergeCell ref="L26:M26"/>
    <mergeCell ref="L25:M25"/>
    <mergeCell ref="H25:K25"/>
    <mergeCell ref="H26:K26"/>
    <mergeCell ref="I28:L28"/>
    <mergeCell ref="C24:G24"/>
    <mergeCell ref="B37:D37"/>
    <mergeCell ref="B34:D34"/>
    <mergeCell ref="E34:H34"/>
    <mergeCell ref="E35:H35"/>
    <mergeCell ref="B28:H28"/>
    <mergeCell ref="B36:D36"/>
    <mergeCell ref="C27:G27"/>
    <mergeCell ref="H27:K27"/>
    <mergeCell ref="L27:M27"/>
    <mergeCell ref="B33:N33"/>
    <mergeCell ref="B23:N23"/>
    <mergeCell ref="I38:M38"/>
    <mergeCell ref="N35:N38"/>
    <mergeCell ref="A1:A39"/>
    <mergeCell ref="O1:O39"/>
    <mergeCell ref="B35:D35"/>
    <mergeCell ref="I34:M34"/>
    <mergeCell ref="I35:M35"/>
    <mergeCell ref="I36:M36"/>
    <mergeCell ref="I37:M37"/>
    <mergeCell ref="M21:N21"/>
    <mergeCell ref="B21:L21"/>
    <mergeCell ref="B38:D38"/>
    <mergeCell ref="E36:H36"/>
    <mergeCell ref="E37:H37"/>
    <mergeCell ref="E38:H38"/>
  </mergeCells>
  <conditionalFormatting sqref="C19:C20 D3:N20 C3:C17">
    <cfRule type="cellIs" dxfId="0" priority="1" stopIfTrue="1" operator="equal">
      <formula>0</formula>
    </cfRule>
  </conditionalFormatting>
  <dataValidations count="1">
    <dataValidation type="whole" allowBlank="1" showInputMessage="1" showErrorMessage="1" sqref="J3:J5">
      <formula1>0</formula1>
      <formula2>0</formula2>
    </dataValidation>
  </dataValidations>
  <printOptions horizontalCentered="1" verticalCentered="1"/>
  <pageMargins left="0.25" right="0.25" top="0.35" bottom="0.37" header="0.3" footer="0.19"/>
  <pageSetup paperSize="9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Computation</vt:lpstr>
      <vt:lpstr>Salary Details</vt:lpstr>
      <vt:lpstr>Computation!Print_Area</vt:lpstr>
      <vt:lpstr>'Salary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2022-11-05T04:59:15Z</cp:lastPrinted>
  <dcterms:created xsi:type="dcterms:W3CDTF">2017-07-01T13:26:59Z</dcterms:created>
  <dcterms:modified xsi:type="dcterms:W3CDTF">2022-11-05T04:59:26Z</dcterms:modified>
</cp:coreProperties>
</file>